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date1904="1" showInkAnnotation="0" autoCompressPictures="0"/>
  <bookViews>
    <workbookView xWindow="0" yWindow="0" windowWidth="26800" windowHeight="19420" tabRatio="318" activeTab="1"/>
  </bookViews>
  <sheets>
    <sheet name="Team Sheet" sheetId="2" r:id="rId1"/>
    <sheet name="Score Sheet" sheetId="1" r:id="rId2"/>
  </sheets>
  <definedNames>
    <definedName name="_xlnm.Print_Area" localSheetId="1">'Score Sheet'!$A$1:$AI$76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4" i="1" l="1"/>
  <c r="W4" i="1"/>
  <c r="D84" i="1"/>
  <c r="A84" i="1"/>
  <c r="D79" i="1"/>
  <c r="D78" i="1"/>
  <c r="A79" i="1"/>
  <c r="A78" i="1"/>
  <c r="AI63" i="1"/>
  <c r="AH63" i="1"/>
  <c r="AI58" i="1"/>
  <c r="AI59" i="1"/>
  <c r="AI60" i="1"/>
  <c r="AI61" i="1"/>
  <c r="AI62" i="1"/>
  <c r="AG63" i="1"/>
  <c r="AE63" i="1"/>
  <c r="AC63" i="1"/>
  <c r="AH62" i="1"/>
  <c r="AG62" i="1"/>
  <c r="AF62" i="1"/>
  <c r="AH61" i="1"/>
  <c r="AG61" i="1"/>
  <c r="AF61" i="1"/>
  <c r="AH60" i="1"/>
  <c r="AG60" i="1"/>
  <c r="AF60" i="1"/>
  <c r="AH59" i="1"/>
  <c r="AG59" i="1"/>
  <c r="AF59" i="1"/>
  <c r="AH58" i="1"/>
  <c r="AG58" i="1"/>
  <c r="AF58" i="1"/>
  <c r="A58" i="1"/>
  <c r="AI57" i="1"/>
  <c r="AH57" i="1"/>
  <c r="AI52" i="1"/>
  <c r="AI53" i="1"/>
  <c r="AI54" i="1"/>
  <c r="AI55" i="1"/>
  <c r="AI56" i="1"/>
  <c r="AG57" i="1"/>
  <c r="AE57" i="1"/>
  <c r="AC57" i="1"/>
  <c r="AH56" i="1"/>
  <c r="AG56" i="1"/>
  <c r="AF56" i="1"/>
  <c r="AH55" i="1"/>
  <c r="AG55" i="1"/>
  <c r="AF55" i="1"/>
  <c r="AH54" i="1"/>
  <c r="AG54" i="1"/>
  <c r="AF54" i="1"/>
  <c r="AH53" i="1"/>
  <c r="AG53" i="1"/>
  <c r="AF53" i="1"/>
  <c r="AH52" i="1"/>
  <c r="AG52" i="1"/>
  <c r="AF52" i="1"/>
  <c r="A52" i="1"/>
  <c r="AC18" i="1"/>
  <c r="AC31" i="1"/>
  <c r="AC44" i="1"/>
  <c r="AC70" i="1"/>
  <c r="AC24" i="1"/>
  <c r="AC37" i="1"/>
  <c r="AC50" i="1"/>
  <c r="AC76" i="1"/>
  <c r="U3" i="1"/>
  <c r="D89" i="1"/>
  <c r="D88" i="1"/>
  <c r="D87" i="1"/>
  <c r="D86" i="1"/>
  <c r="D85" i="1"/>
  <c r="D83" i="1"/>
  <c r="D82" i="1"/>
  <c r="D81" i="1"/>
  <c r="A89" i="1"/>
  <c r="A88" i="1"/>
  <c r="A87" i="1"/>
  <c r="A86" i="1"/>
  <c r="A85" i="1"/>
  <c r="A83" i="1"/>
  <c r="A82" i="1"/>
  <c r="A81" i="1"/>
  <c r="B4" i="1"/>
  <c r="AH1" i="1"/>
  <c r="B3" i="1"/>
  <c r="AI76" i="1"/>
  <c r="AH76" i="1"/>
  <c r="AG71" i="1"/>
  <c r="AI71" i="1"/>
  <c r="AG72" i="1"/>
  <c r="AI72" i="1"/>
  <c r="AG73" i="1"/>
  <c r="AI73" i="1"/>
  <c r="AG74" i="1"/>
  <c r="AI74" i="1"/>
  <c r="AI75" i="1"/>
  <c r="AG76" i="1"/>
  <c r="AH75" i="1"/>
  <c r="AG75" i="1"/>
  <c r="AF75" i="1"/>
  <c r="AH74" i="1"/>
  <c r="AF74" i="1"/>
  <c r="AH73" i="1"/>
  <c r="AF73" i="1"/>
  <c r="AH72" i="1"/>
  <c r="AF72" i="1"/>
  <c r="AH71" i="1"/>
  <c r="AF71" i="1"/>
  <c r="AI70" i="1"/>
  <c r="AH70" i="1"/>
  <c r="AG65" i="1"/>
  <c r="AI65" i="1"/>
  <c r="AG66" i="1"/>
  <c r="AI66" i="1"/>
  <c r="AG67" i="1"/>
  <c r="AI67" i="1"/>
  <c r="AG68" i="1"/>
  <c r="AI68" i="1"/>
  <c r="AI69" i="1"/>
  <c r="AG70" i="1"/>
  <c r="AH69" i="1"/>
  <c r="AG69" i="1"/>
  <c r="AF69" i="1"/>
  <c r="AH68" i="1"/>
  <c r="AF68" i="1"/>
  <c r="AH67" i="1"/>
  <c r="AF67" i="1"/>
  <c r="AH66" i="1"/>
  <c r="AF66" i="1"/>
  <c r="AH65" i="1"/>
  <c r="AF65" i="1"/>
  <c r="AI50" i="1"/>
  <c r="AH50" i="1"/>
  <c r="AG45" i="1"/>
  <c r="AI45" i="1"/>
  <c r="AG46" i="1"/>
  <c r="AI46" i="1"/>
  <c r="AG47" i="1"/>
  <c r="AI47" i="1"/>
  <c r="AI48" i="1"/>
  <c r="AI49" i="1"/>
  <c r="AG50" i="1"/>
  <c r="AH49" i="1"/>
  <c r="AG49" i="1"/>
  <c r="AF49" i="1"/>
  <c r="AH48" i="1"/>
  <c r="AG48" i="1"/>
  <c r="AF48" i="1"/>
  <c r="AH47" i="1"/>
  <c r="AF47" i="1"/>
  <c r="AH46" i="1"/>
  <c r="AF46" i="1"/>
  <c r="AH45" i="1"/>
  <c r="AF45" i="1"/>
  <c r="AI44" i="1"/>
  <c r="AH44" i="1"/>
  <c r="AG39" i="1"/>
  <c r="AI39" i="1"/>
  <c r="AG40" i="1"/>
  <c r="AI40" i="1"/>
  <c r="AG41" i="1"/>
  <c r="AI41" i="1"/>
  <c r="AI42" i="1"/>
  <c r="AI43" i="1"/>
  <c r="AG44" i="1"/>
  <c r="AH43" i="1"/>
  <c r="AG43" i="1"/>
  <c r="AF43" i="1"/>
  <c r="AH42" i="1"/>
  <c r="AG42" i="1"/>
  <c r="AF42" i="1"/>
  <c r="AH41" i="1"/>
  <c r="AF41" i="1"/>
  <c r="AH40" i="1"/>
  <c r="AF40" i="1"/>
  <c r="AH39" i="1"/>
  <c r="AF39" i="1"/>
  <c r="AI37" i="1"/>
  <c r="AH37" i="1"/>
  <c r="AG32" i="1"/>
  <c r="AI32" i="1"/>
  <c r="AG33" i="1"/>
  <c r="AI33" i="1"/>
  <c r="AG34" i="1"/>
  <c r="AI34" i="1"/>
  <c r="AG35" i="1"/>
  <c r="AI35" i="1"/>
  <c r="AG36" i="1"/>
  <c r="AI36" i="1"/>
  <c r="AG37" i="1"/>
  <c r="AH36" i="1"/>
  <c r="AF36" i="1"/>
  <c r="AH35" i="1"/>
  <c r="AF35" i="1"/>
  <c r="AH34" i="1"/>
  <c r="AF34" i="1"/>
  <c r="AH33" i="1"/>
  <c r="AF33" i="1"/>
  <c r="AH32" i="1"/>
  <c r="AF32" i="1"/>
  <c r="AI31" i="1"/>
  <c r="AH31" i="1"/>
  <c r="AG26" i="1"/>
  <c r="AI26" i="1"/>
  <c r="AG27" i="1"/>
  <c r="AI27" i="1"/>
  <c r="AG28" i="1"/>
  <c r="AI28" i="1"/>
  <c r="AG29" i="1"/>
  <c r="AI29" i="1"/>
  <c r="AG30" i="1"/>
  <c r="AI30" i="1"/>
  <c r="AG31" i="1"/>
  <c r="AH30" i="1"/>
  <c r="AF30" i="1"/>
  <c r="AH29" i="1"/>
  <c r="AF29" i="1"/>
  <c r="AH28" i="1"/>
  <c r="AF28" i="1"/>
  <c r="AH27" i="1"/>
  <c r="AF27" i="1"/>
  <c r="AH26" i="1"/>
  <c r="AF26" i="1"/>
  <c r="AI24" i="1"/>
  <c r="AH24" i="1"/>
  <c r="AG19" i="1"/>
  <c r="AI19" i="1"/>
  <c r="AG20" i="1"/>
  <c r="AI20" i="1"/>
  <c r="AG21" i="1"/>
  <c r="AI21" i="1"/>
  <c r="AI22" i="1"/>
  <c r="AI23" i="1"/>
  <c r="AG24" i="1"/>
  <c r="AH23" i="1"/>
  <c r="AG23" i="1"/>
  <c r="AF23" i="1"/>
  <c r="AH22" i="1"/>
  <c r="AG22" i="1"/>
  <c r="AF22" i="1"/>
  <c r="AH21" i="1"/>
  <c r="AF21" i="1"/>
  <c r="AH20" i="1"/>
  <c r="AF20" i="1"/>
  <c r="AH19" i="1"/>
  <c r="AF19" i="1"/>
  <c r="AI18" i="1"/>
  <c r="AH18" i="1"/>
  <c r="AG13" i="1"/>
  <c r="AI13" i="1"/>
  <c r="AG14" i="1"/>
  <c r="AI14" i="1"/>
  <c r="AG15" i="1"/>
  <c r="AI15" i="1"/>
  <c r="AI16" i="1"/>
  <c r="AI17" i="1"/>
  <c r="AG18" i="1"/>
  <c r="AH17" i="1"/>
  <c r="AG17" i="1"/>
  <c r="AF17" i="1"/>
  <c r="AH16" i="1"/>
  <c r="AG16" i="1"/>
  <c r="AF16" i="1"/>
  <c r="AH15" i="1"/>
  <c r="AF15" i="1"/>
  <c r="AH14" i="1"/>
  <c r="AF14" i="1"/>
  <c r="AH13" i="1"/>
  <c r="AF13" i="1"/>
  <c r="A26" i="1"/>
  <c r="AE76" i="1"/>
  <c r="AE50" i="1"/>
  <c r="AE70" i="1"/>
  <c r="AE44" i="1"/>
  <c r="AE31" i="1"/>
  <c r="AE37" i="1"/>
  <c r="A71" i="1"/>
  <c r="A65" i="1"/>
  <c r="A45" i="1"/>
  <c r="A39" i="1"/>
  <c r="A32" i="1"/>
  <c r="A19" i="1"/>
  <c r="A13" i="1"/>
  <c r="AE24" i="1"/>
  <c r="AE18" i="1"/>
</calcChain>
</file>

<file path=xl/sharedStrings.xml><?xml version="1.0" encoding="utf-8"?>
<sst xmlns="http://schemas.openxmlformats.org/spreadsheetml/2006/main" count="137" uniqueCount="54">
  <si>
    <t>(AWAY PLAYER) *</t>
    <phoneticPr fontId="11" type="noConversion"/>
  </si>
  <si>
    <t>(HOME PLAYER) *</t>
    <phoneticPr fontId="11" type="noConversion"/>
  </si>
  <si>
    <t>W / L</t>
    <phoneticPr fontId="11" type="noConversion"/>
  </si>
  <si>
    <t>W / L</t>
    <phoneticPr fontId="11" type="noConversion"/>
  </si>
  <si>
    <t>Darts</t>
  </si>
  <si>
    <t>Finish</t>
  </si>
  <si>
    <t>Left</t>
  </si>
  <si>
    <t>Tons</t>
  </si>
  <si>
    <t>Score</t>
  </si>
  <si>
    <t>HOME TEAM</t>
  </si>
  <si>
    <t>AWAY TEAM</t>
  </si>
  <si>
    <t>DATE</t>
  </si>
  <si>
    <t>RESULT</t>
  </si>
  <si>
    <t>(HOME)</t>
  </si>
  <si>
    <t>(AWAY)</t>
  </si>
  <si>
    <t>WEEK</t>
  </si>
  <si>
    <t>HOME</t>
  </si>
  <si>
    <t>AWAY</t>
  </si>
  <si>
    <t>RESERVES</t>
  </si>
  <si>
    <t>TEAM</t>
  </si>
  <si>
    <t>-</t>
    <phoneticPr fontId="11" type="noConversion"/>
  </si>
  <si>
    <t>MCDO LADIES SUPER LEAGUE SCORE SHEET</t>
    <phoneticPr fontId="11" type="noConversion"/>
  </si>
  <si>
    <t>MATCH ONE</t>
    <phoneticPr fontId="11" type="noConversion"/>
  </si>
  <si>
    <t>MATCH TWO</t>
    <phoneticPr fontId="11" type="noConversion"/>
  </si>
  <si>
    <t>(HOME PLAYER)</t>
    <phoneticPr fontId="11" type="noConversion"/>
  </si>
  <si>
    <t>(AWAY PLAYER)</t>
    <phoneticPr fontId="11" type="noConversion"/>
  </si>
  <si>
    <t>MATCH THREE</t>
    <phoneticPr fontId="11" type="noConversion"/>
  </si>
  <si>
    <t>MATCH FOUR</t>
    <phoneticPr fontId="11" type="noConversion"/>
  </si>
  <si>
    <t>(AWAY PLAYER</t>
    <phoneticPr fontId="11" type="noConversion"/>
  </si>
  <si>
    <t>+</t>
    <phoneticPr fontId="11" type="noConversion"/>
  </si>
  <si>
    <t>Tons</t>
    <phoneticPr fontId="11" type="noConversion"/>
  </si>
  <si>
    <t>MCDO LADIES SUPER LEAGUE SIGNATURE SHEET</t>
    <phoneticPr fontId="11" type="noConversion"/>
  </si>
  <si>
    <t>Hillingdon RBL</t>
  </si>
  <si>
    <t>Chiswick B</t>
  </si>
  <si>
    <t>Tithe Farm SC</t>
  </si>
  <si>
    <t>PLEASE ENTER</t>
  </si>
  <si>
    <t>PLAYERS NAMES</t>
  </si>
  <si>
    <t>WITHIN THE</t>
  </si>
  <si>
    <t>TEAM SHEET</t>
  </si>
  <si>
    <t>MATCH FOUR</t>
  </si>
  <si>
    <t>TRIPLES RESULT (Best of 3 legs 501)</t>
  </si>
  <si>
    <t>PAIRS RESULT (Best of 3 legs 501)</t>
  </si>
  <si>
    <t>Home Pair</t>
  </si>
  <si>
    <t>Away Pair</t>
  </si>
  <si>
    <t>Away Triple</t>
  </si>
  <si>
    <t>Home Triphe</t>
  </si>
  <si>
    <t>PLAYER 3</t>
  </si>
  <si>
    <t>PLAYER 2</t>
  </si>
  <si>
    <t>PLAYER 1</t>
  </si>
  <si>
    <t>TRIPLES</t>
  </si>
  <si>
    <t>PAIRS</t>
  </si>
  <si>
    <t>TRIPLES PLAYER 1 / TRIPLES PLAYER 2 / TRIPLES PLAYER 3</t>
  </si>
  <si>
    <t>PAIRS PLAYER 1 / PAIRS PLAYER 2</t>
  </si>
  <si>
    <t>Chiswick Memorial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</si>
</sst>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9" x14ac:knownFonts="1">
    <font>
      <sz val="10"/>
      <name val="Verdana"/>
    </font>
    <font>
      <b/>
      <sz val="10"/>
      <name val="Verdana"/>
    </font>
    <font>
      <sz val="12"/>
      <name val="Verdana"/>
    </font>
    <font>
      <b/>
      <sz val="12"/>
      <name val="Verdana"/>
    </font>
    <font>
      <b/>
      <sz val="18"/>
      <name val="Verdana"/>
    </font>
    <font>
      <sz val="18"/>
      <name val="Verdana"/>
    </font>
    <font>
      <b/>
      <sz val="36"/>
      <name val="Verdana"/>
    </font>
    <font>
      <b/>
      <sz val="14"/>
      <name val="Verdana"/>
    </font>
    <font>
      <sz val="14"/>
      <name val="Verdana"/>
    </font>
    <font>
      <sz val="16"/>
      <name val="Verdana"/>
    </font>
    <font>
      <sz val="24"/>
      <name val="Verdana"/>
    </font>
    <font>
      <sz val="8"/>
      <name val="Verdana"/>
    </font>
    <font>
      <sz val="20"/>
      <name val="Verdana"/>
    </font>
    <font>
      <b/>
      <sz val="22"/>
      <name val="Verdana"/>
    </font>
    <font>
      <sz val="22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theme="0"/>
      <name val="Verdana"/>
    </font>
    <font>
      <sz val="12"/>
      <color theme="0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97">
    <xf numFmtId="0" fontId="0" fillId="0" borderId="0" xfId="0"/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2" fontId="13" fillId="0" borderId="14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32" xfId="0" applyFont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2" fontId="14" fillId="0" borderId="25" xfId="0" applyNumberFormat="1" applyFont="1" applyBorder="1" applyAlignment="1" applyProtection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274516</xdr:colOff>
      <xdr:row>2</xdr:row>
      <xdr:rowOff>49823</xdr:rowOff>
    </xdr:from>
    <xdr:to>
      <xdr:col>34</xdr:col>
      <xdr:colOff>287216</xdr:colOff>
      <xdr:row>4</xdr:row>
      <xdr:rowOff>251069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978" y="948592"/>
          <a:ext cx="1224084" cy="98278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Layout" workbookViewId="0">
      <selection sqref="A1:F1"/>
    </sheetView>
  </sheetViews>
  <sheetFormatPr baseColWidth="10" defaultRowHeight="13" x14ac:dyDescent="0"/>
  <cols>
    <col min="1" max="1" width="8.7109375" style="47" customWidth="1"/>
    <col min="2" max="3" width="15.7109375" style="47" customWidth="1"/>
    <col min="4" max="4" width="8.7109375" style="47" customWidth="1"/>
    <col min="5" max="6" width="15.7109375" style="47" customWidth="1"/>
    <col min="7" max="16384" width="10.7109375" style="47"/>
  </cols>
  <sheetData>
    <row r="1" spans="1:6" ht="25" customHeight="1">
      <c r="A1" s="67" t="s">
        <v>31</v>
      </c>
      <c r="B1" s="67"/>
      <c r="C1" s="67"/>
      <c r="D1" s="67"/>
      <c r="E1" s="67"/>
      <c r="F1" s="67"/>
    </row>
    <row r="2" spans="1:6" ht="10" customHeight="1"/>
    <row r="3" spans="1:6" ht="25" customHeight="1">
      <c r="A3" s="4" t="s">
        <v>11</v>
      </c>
      <c r="B3" s="54">
        <v>41891</v>
      </c>
      <c r="C3" s="31"/>
      <c r="D3" s="4" t="s">
        <v>15</v>
      </c>
      <c r="E3" s="53">
        <v>1</v>
      </c>
      <c r="F3" s="31"/>
    </row>
    <row r="4" spans="1:6" ht="10" customHeight="1"/>
    <row r="5" spans="1:6" ht="25" customHeight="1">
      <c r="A5" s="4" t="s">
        <v>16</v>
      </c>
      <c r="B5" s="72" t="s">
        <v>33</v>
      </c>
      <c r="C5" s="72"/>
      <c r="D5" s="4" t="s">
        <v>17</v>
      </c>
      <c r="E5" s="72" t="s">
        <v>53</v>
      </c>
      <c r="F5" s="72"/>
    </row>
    <row r="6" spans="1:6" ht="15" customHeight="1"/>
    <row r="7" spans="1:6" ht="20" customHeight="1" thickBot="1">
      <c r="B7" s="70" t="s">
        <v>19</v>
      </c>
      <c r="C7" s="71"/>
      <c r="E7" s="70" t="s">
        <v>19</v>
      </c>
      <c r="F7" s="71"/>
    </row>
    <row r="8" spans="1:6" ht="30" customHeight="1">
      <c r="A8" s="1">
        <v>1</v>
      </c>
      <c r="B8" s="55" t="s">
        <v>49</v>
      </c>
      <c r="C8" s="56" t="s">
        <v>48</v>
      </c>
      <c r="D8" s="1">
        <v>1</v>
      </c>
      <c r="E8" s="55" t="s">
        <v>49</v>
      </c>
      <c r="F8" s="56" t="s">
        <v>48</v>
      </c>
    </row>
    <row r="9" spans="1:6" ht="30" customHeight="1">
      <c r="A9" s="2">
        <v>2</v>
      </c>
      <c r="B9" s="58" t="s">
        <v>49</v>
      </c>
      <c r="C9" s="59" t="s">
        <v>47</v>
      </c>
      <c r="D9" s="2">
        <v>2</v>
      </c>
      <c r="E9" s="58" t="s">
        <v>49</v>
      </c>
      <c r="F9" s="59" t="s">
        <v>47</v>
      </c>
    </row>
    <row r="10" spans="1:6" ht="30" customHeight="1">
      <c r="A10" s="2">
        <v>3</v>
      </c>
      <c r="B10" s="61" t="s">
        <v>49</v>
      </c>
      <c r="C10" s="59" t="s">
        <v>46</v>
      </c>
      <c r="D10" s="2">
        <v>3</v>
      </c>
      <c r="E10" s="61" t="s">
        <v>49</v>
      </c>
      <c r="F10" s="59" t="s">
        <v>46</v>
      </c>
    </row>
    <row r="11" spans="1:6" ht="30" customHeight="1">
      <c r="A11" s="2">
        <v>4</v>
      </c>
      <c r="B11" s="61" t="s">
        <v>50</v>
      </c>
      <c r="C11" s="59" t="s">
        <v>48</v>
      </c>
      <c r="D11" s="2">
        <v>4</v>
      </c>
      <c r="E11" s="61" t="s">
        <v>50</v>
      </c>
      <c r="F11" s="59" t="s">
        <v>48</v>
      </c>
    </row>
    <row r="12" spans="1:6" ht="30" customHeight="1" thickBot="1">
      <c r="A12" s="2">
        <v>5</v>
      </c>
      <c r="B12" s="61" t="s">
        <v>50</v>
      </c>
      <c r="C12" s="59" t="s">
        <v>47</v>
      </c>
      <c r="D12" s="2">
        <v>5</v>
      </c>
      <c r="E12" s="61" t="s">
        <v>50</v>
      </c>
      <c r="F12" s="59" t="s">
        <v>47</v>
      </c>
    </row>
    <row r="13" spans="1:6" ht="25" customHeight="1" thickBot="1">
      <c r="A13" s="4"/>
      <c r="B13" s="68" t="s">
        <v>18</v>
      </c>
      <c r="C13" s="69"/>
      <c r="D13" s="4"/>
      <c r="E13" s="68" t="s">
        <v>18</v>
      </c>
      <c r="F13" s="69"/>
    </row>
    <row r="14" spans="1:6" ht="30" customHeight="1">
      <c r="A14" s="1">
        <v>1</v>
      </c>
      <c r="B14" s="57"/>
      <c r="C14" s="56"/>
      <c r="D14" s="1">
        <v>1</v>
      </c>
      <c r="E14" s="57"/>
      <c r="F14" s="56"/>
    </row>
    <row r="15" spans="1:6" ht="30" customHeight="1">
      <c r="A15" s="2">
        <v>2</v>
      </c>
      <c r="B15" s="60"/>
      <c r="C15" s="59"/>
      <c r="D15" s="2">
        <v>2</v>
      </c>
      <c r="E15" s="60"/>
      <c r="F15" s="59"/>
    </row>
    <row r="16" spans="1:6" ht="30" customHeight="1">
      <c r="A16" s="2">
        <v>3</v>
      </c>
      <c r="B16" s="60"/>
      <c r="C16" s="59"/>
      <c r="D16" s="2">
        <v>3</v>
      </c>
      <c r="E16" s="60"/>
      <c r="F16" s="59"/>
    </row>
    <row r="17" spans="1:6" ht="30" customHeight="1" thickBot="1">
      <c r="A17" s="3">
        <v>4</v>
      </c>
      <c r="B17" s="62"/>
      <c r="C17" s="63"/>
      <c r="D17" s="3">
        <v>4</v>
      </c>
      <c r="E17" s="62"/>
      <c r="F17" s="63"/>
    </row>
    <row r="20" spans="1:6">
      <c r="B20" s="64" t="s">
        <v>33</v>
      </c>
    </row>
    <row r="21" spans="1:6">
      <c r="B21" s="64" t="s">
        <v>53</v>
      </c>
    </row>
    <row r="22" spans="1:6">
      <c r="B22" s="64" t="s">
        <v>32</v>
      </c>
    </row>
    <row r="23" spans="1:6">
      <c r="B23" s="64" t="s">
        <v>34</v>
      </c>
    </row>
    <row r="24" spans="1:6">
      <c r="B24" s="64"/>
    </row>
    <row r="25" spans="1:6">
      <c r="B25" s="64"/>
    </row>
    <row r="26" spans="1:6">
      <c r="B26" s="64"/>
    </row>
  </sheetData>
  <mergeCells count="7">
    <mergeCell ref="A1:F1"/>
    <mergeCell ref="B13:C13"/>
    <mergeCell ref="E13:F13"/>
    <mergeCell ref="E7:F7"/>
    <mergeCell ref="B7:C7"/>
    <mergeCell ref="B5:C5"/>
    <mergeCell ref="E5:F5"/>
  </mergeCells>
  <phoneticPr fontId="11" type="noConversion"/>
  <dataValidations count="1">
    <dataValidation type="list" allowBlank="1" showInputMessage="1" showErrorMessage="1" sqref="E5:F5 B5:C5">
      <formula1>$B$20:$B$26</formula1>
    </dataValidation>
  </dataValidations>
  <pageMargins left="0.75000000000000011" right="0.75000000000000011" top="0.98" bottom="0.98" header="0.51" footer="0.51"/>
  <pageSetup paperSize="9" scale="86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9"/>
  <sheetViews>
    <sheetView tabSelected="1" view="pageLayout" zoomScale="65" zoomScaleNormal="65" zoomScalePageLayoutView="65" workbookViewId="0">
      <selection sqref="A1:AB1"/>
    </sheetView>
  </sheetViews>
  <sheetFormatPr baseColWidth="10" defaultRowHeight="16" x14ac:dyDescent="0"/>
  <cols>
    <col min="1" max="1" width="25.7109375" style="43" customWidth="1"/>
    <col min="2" max="35" width="6.7109375" style="48" customWidth="1"/>
    <col min="36" max="36" width="8.7109375" style="48" customWidth="1"/>
    <col min="37" max="16384" width="10.7109375" style="48"/>
  </cols>
  <sheetData>
    <row r="1" spans="1:36" ht="50" customHeight="1">
      <c r="A1" s="79" t="s">
        <v>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26"/>
      <c r="AD1" s="67" t="s">
        <v>15</v>
      </c>
      <c r="AE1" s="67"/>
      <c r="AF1" s="67"/>
      <c r="AG1" s="30"/>
      <c r="AH1" s="73">
        <f>'Team Sheet'!E3</f>
        <v>1</v>
      </c>
      <c r="AI1" s="73"/>
      <c r="AJ1" s="30"/>
    </row>
    <row r="2" spans="1:36" ht="20" customHeight="1"/>
    <row r="3" spans="1:36" ht="31" customHeight="1">
      <c r="A3" s="49" t="s">
        <v>9</v>
      </c>
      <c r="B3" s="83" t="str">
        <f>'Team Sheet'!$B$5</f>
        <v>Chiswick B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R3" s="46" t="s">
        <v>10</v>
      </c>
      <c r="S3" s="31"/>
      <c r="T3" s="31"/>
      <c r="U3" s="83" t="str">
        <f>'Team Sheet'!$E$5</f>
        <v>Chiswick Memorial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7"/>
      <c r="AG3" s="12"/>
      <c r="AH3" s="12"/>
      <c r="AI3" s="12"/>
      <c r="AJ3" s="12"/>
    </row>
    <row r="4" spans="1:36" ht="31" customHeight="1">
      <c r="A4" s="49" t="s">
        <v>11</v>
      </c>
      <c r="B4" s="74">
        <f>'Team Sheet'!B3</f>
        <v>41891</v>
      </c>
      <c r="C4" s="74"/>
      <c r="D4" s="74"/>
      <c r="E4" s="74"/>
      <c r="F4" s="74"/>
      <c r="G4" s="74"/>
      <c r="I4" s="11"/>
      <c r="J4" s="11"/>
      <c r="R4" s="46" t="s">
        <v>12</v>
      </c>
      <c r="S4" s="31"/>
      <c r="T4" s="31"/>
      <c r="U4" s="81" t="s">
        <v>13</v>
      </c>
      <c r="V4" s="81"/>
      <c r="W4" s="86">
        <f>COUNTIF(N7:O10,"W")+COUNTIF(AC18,3)+COUNTIF(AC31,3)+COUNTIF(AC44,3)+COUNTIF(AC57,3)+COUNTIF(AC70,3)</f>
        <v>0</v>
      </c>
      <c r="X4" s="86"/>
      <c r="Y4" s="32"/>
      <c r="Z4" s="81" t="s">
        <v>14</v>
      </c>
      <c r="AA4" s="81"/>
      <c r="AB4" s="86">
        <f>COUNTIF(AG7:AH10,"W")+COUNTIF(AC24,3)+COUNTIF(AC37,3)+COUNTIF(AC50,3)+COUNTIF(AC63,3)+COUNTIF(AC76,"W")</f>
        <v>0</v>
      </c>
      <c r="AC4" s="86"/>
      <c r="AF4" s="32"/>
      <c r="AG4" s="32"/>
      <c r="AH4" s="12"/>
      <c r="AI4" s="12"/>
      <c r="AJ4" s="12"/>
    </row>
    <row r="5" spans="1:36" ht="20" customHeight="1"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31" customHeight="1">
      <c r="A6" s="84" t="s">
        <v>40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N6" s="75" t="s">
        <v>2</v>
      </c>
      <c r="O6" s="75"/>
      <c r="P6" s="27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12"/>
      <c r="AG6" s="75" t="s">
        <v>3</v>
      </c>
      <c r="AH6" s="75"/>
      <c r="AI6" s="12"/>
      <c r="AJ6" s="12"/>
    </row>
    <row r="7" spans="1:36" ht="31" customHeight="1">
      <c r="A7" s="44" t="s">
        <v>45</v>
      </c>
      <c r="B7" s="77" t="s">
        <v>51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28"/>
      <c r="N7" s="76"/>
      <c r="O7" s="76"/>
      <c r="P7" s="29"/>
      <c r="Q7" s="78" t="s">
        <v>44</v>
      </c>
      <c r="R7" s="78"/>
      <c r="S7" s="78"/>
      <c r="T7" s="78"/>
      <c r="U7" s="77" t="s">
        <v>51</v>
      </c>
      <c r="V7" s="77"/>
      <c r="W7" s="77"/>
      <c r="X7" s="77"/>
      <c r="Y7" s="77"/>
      <c r="Z7" s="77"/>
      <c r="AA7" s="77"/>
      <c r="AB7" s="77"/>
      <c r="AC7" s="77"/>
      <c r="AD7" s="77"/>
      <c r="AE7" s="77"/>
      <c r="AF7" s="31"/>
      <c r="AG7" s="76"/>
      <c r="AH7" s="76"/>
      <c r="AI7" s="31"/>
      <c r="AJ7" s="12"/>
    </row>
    <row r="8" spans="1:36" s="66" customFormat="1" ht="20" customHeight="1">
      <c r="A8" s="43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s="66" customFormat="1" ht="31" customHeight="1">
      <c r="A9" s="84" t="s">
        <v>41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N9" s="75" t="s">
        <v>2</v>
      </c>
      <c r="O9" s="75"/>
      <c r="P9" s="27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12"/>
      <c r="AG9" s="75" t="s">
        <v>2</v>
      </c>
      <c r="AH9" s="75"/>
      <c r="AI9" s="12"/>
      <c r="AJ9" s="12"/>
    </row>
    <row r="10" spans="1:36" ht="31" customHeight="1">
      <c r="A10" s="44" t="s">
        <v>42</v>
      </c>
      <c r="B10" s="94" t="s">
        <v>52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28"/>
      <c r="N10" s="93"/>
      <c r="O10" s="93"/>
      <c r="P10" s="29"/>
      <c r="Q10" s="78" t="s">
        <v>43</v>
      </c>
      <c r="R10" s="78"/>
      <c r="S10" s="78"/>
      <c r="T10" s="78"/>
      <c r="U10" s="94" t="s">
        <v>52</v>
      </c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31"/>
      <c r="AG10" s="93"/>
      <c r="AH10" s="93"/>
      <c r="AI10" s="31"/>
      <c r="AJ10" s="12"/>
    </row>
    <row r="11" spans="1:36" ht="20" customHeight="1" thickBot="1"/>
    <row r="12" spans="1:36" ht="31" customHeight="1" thickTop="1" thickBot="1">
      <c r="A12" s="20" t="s">
        <v>22</v>
      </c>
      <c r="B12" s="21">
        <v>3</v>
      </c>
      <c r="C12" s="22">
        <v>6</v>
      </c>
      <c r="D12" s="22">
        <v>9</v>
      </c>
      <c r="E12" s="22">
        <v>12</v>
      </c>
      <c r="F12" s="22">
        <v>15</v>
      </c>
      <c r="G12" s="22">
        <v>18</v>
      </c>
      <c r="H12" s="22">
        <v>21</v>
      </c>
      <c r="I12" s="22">
        <v>24</v>
      </c>
      <c r="J12" s="22">
        <v>27</v>
      </c>
      <c r="K12" s="22">
        <v>30</v>
      </c>
      <c r="L12" s="22">
        <v>33</v>
      </c>
      <c r="M12" s="22">
        <v>36</v>
      </c>
      <c r="N12" s="22">
        <v>39</v>
      </c>
      <c r="O12" s="22">
        <v>42</v>
      </c>
      <c r="P12" s="22">
        <v>45</v>
      </c>
      <c r="Q12" s="22">
        <v>48</v>
      </c>
      <c r="R12" s="22">
        <v>51</v>
      </c>
      <c r="S12" s="22">
        <v>54</v>
      </c>
      <c r="T12" s="22">
        <v>57</v>
      </c>
      <c r="U12" s="22">
        <v>60</v>
      </c>
      <c r="V12" s="22">
        <v>63</v>
      </c>
      <c r="W12" s="22">
        <v>66</v>
      </c>
      <c r="X12" s="22">
        <v>69</v>
      </c>
      <c r="Y12" s="22">
        <v>72</v>
      </c>
      <c r="Z12" s="22">
        <v>75</v>
      </c>
      <c r="AA12" s="22">
        <v>78</v>
      </c>
      <c r="AB12" s="22">
        <v>81</v>
      </c>
      <c r="AC12" s="22">
        <v>84</v>
      </c>
      <c r="AD12" s="22">
        <v>87</v>
      </c>
      <c r="AE12" s="22" t="s">
        <v>29</v>
      </c>
      <c r="AF12" s="23" t="s">
        <v>4</v>
      </c>
      <c r="AG12" s="24" t="s">
        <v>5</v>
      </c>
      <c r="AH12" s="24" t="s">
        <v>6</v>
      </c>
      <c r="AI12" s="25" t="s">
        <v>7</v>
      </c>
    </row>
    <row r="13" spans="1:36" ht="31" customHeight="1" thickTop="1" thickBot="1">
      <c r="A13" s="45" t="str">
        <f>IF(SUM(AF13:AF17)=0,"",(SUM(B13:AD17)+SUM(AG13:AG17))/SUM(AF13:AF17))</f>
        <v/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3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34"/>
      <c r="AF13" s="5" t="str">
        <f>IF(B13="","",(COUNT(B13:AD13)*3)+AE13)</f>
        <v/>
      </c>
      <c r="AG13" s="37" t="str">
        <f>IF(AE13="","",501-SUM(B13:AD13))</f>
        <v/>
      </c>
      <c r="AH13" s="37" t="str">
        <f>IF(B13="","",IF(AE13&gt;0,"",501-SUM(B13:AD13)))</f>
        <v/>
      </c>
      <c r="AI13" s="38" t="str">
        <f>IF(B13="","",COUNTIF(B13:AD13,"&gt;99")+IF(B13="","",COUNTIF(AG13,"&gt;99")))</f>
        <v/>
      </c>
    </row>
    <row r="14" spans="1:36" ht="31" customHeight="1" thickTop="1">
      <c r="A14" s="95" t="s">
        <v>35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35"/>
      <c r="AF14" s="6" t="str">
        <f>IF(B14="","",(COUNT(B14:AD14)*3)+AE14)</f>
        <v/>
      </c>
      <c r="AG14" s="7" t="str">
        <f>IF(AE14="","",501-SUM(B14:AD14))</f>
        <v/>
      </c>
      <c r="AH14" s="7" t="str">
        <f>IF(B14="","",IF(AE14&gt;0,"",501-SUM(B14:AD14)))</f>
        <v/>
      </c>
      <c r="AI14" s="8" t="str">
        <f>IF(B14="","",COUNTIF(B14:AD14,"&gt;99")+IF(B14="","",COUNTIF(AG14,"&gt;99")))</f>
        <v/>
      </c>
    </row>
    <row r="15" spans="1:36" ht="31" customHeight="1" thickTop="1">
      <c r="A15" s="96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35"/>
      <c r="AF15" s="6" t="str">
        <f>IF(B15="","",(COUNT(B15:AD15)*3)+AE15)</f>
        <v/>
      </c>
      <c r="AG15" s="7" t="str">
        <f>IF(AE15="","",501-SUM(B15:AD15))</f>
        <v/>
      </c>
      <c r="AH15" s="7" t="str">
        <f>IF(B15="","",IF(AE15&gt;0,"",501-SUM(B15:AD15)))</f>
        <v/>
      </c>
      <c r="AI15" s="8" t="str">
        <f>IF(B15="","",COUNTIF(B15:AD15,"&gt;99")+IF(B15="","",COUNTIF(AG15,"&gt;99")))</f>
        <v/>
      </c>
    </row>
    <row r="16" spans="1:36" ht="31" customHeight="1" thickTop="1">
      <c r="A16" s="96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35"/>
      <c r="AF16" s="6" t="str">
        <f>IF(B16="","",(COUNT(B16:AD16)*3)+AE16)</f>
        <v/>
      </c>
      <c r="AG16" s="7" t="str">
        <f>IF(AE16="","",501-SUM(B16:AD16))</f>
        <v/>
      </c>
      <c r="AH16" s="7" t="str">
        <f>IF(B16="","",IF(AE16&gt;0,"",501-SUM(B16:AD16)))</f>
        <v/>
      </c>
      <c r="AI16" s="8" t="str">
        <f>IF(B16="","",COUNTIF(B16:AD16,"&gt;99")+IF(B16="","",COUNTIF(AG16,"&gt;99")))</f>
        <v/>
      </c>
    </row>
    <row r="17" spans="1:35" ht="31" customHeight="1" thickBot="1">
      <c r="A17" s="9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7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36"/>
      <c r="AF17" s="39" t="str">
        <f>IF(B17="","",(COUNT(B17:AD17)*3)+AE17)</f>
        <v/>
      </c>
      <c r="AG17" s="40" t="str">
        <f>IF(AE17="","",501-SUM(B17:AD17))</f>
        <v/>
      </c>
      <c r="AH17" s="40" t="str">
        <f>IF(B17="","",IF(AE17&gt;0,"",501-SUM(B17:AD17)))</f>
        <v/>
      </c>
      <c r="AI17" s="41" t="str">
        <f>IF(B17="","",COUNTIF(B17:AD17,"&gt;99")+IF(B17="","",COUNTIF(AG17,"&gt;99")))</f>
        <v/>
      </c>
    </row>
    <row r="18" spans="1:35" ht="31" customHeight="1" thickTop="1" thickBot="1">
      <c r="A18" s="33" t="s">
        <v>24</v>
      </c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90"/>
      <c r="Z18" s="88" t="s">
        <v>8</v>
      </c>
      <c r="AA18" s="91"/>
      <c r="AB18" s="92"/>
      <c r="AC18" s="19">
        <f>COUNT(AE13:AE17)</f>
        <v>0</v>
      </c>
      <c r="AD18" s="19" t="s">
        <v>20</v>
      </c>
      <c r="AE18" s="19">
        <f>COUNT(AE19:AE23)</f>
        <v>0</v>
      </c>
      <c r="AF18" s="42" t="s">
        <v>30</v>
      </c>
      <c r="AG18" s="9">
        <f>SUM(AI13:AI17)</f>
        <v>0</v>
      </c>
      <c r="AH18" s="9" t="str">
        <f>IF(AI18&gt;0.01,"+","")</f>
        <v/>
      </c>
      <c r="AI18" s="10">
        <f>COUNTIF(B13:AD17,"&gt;169")</f>
        <v>0</v>
      </c>
    </row>
    <row r="19" spans="1:35" ht="31" customHeight="1" thickTop="1" thickBot="1">
      <c r="A19" s="45" t="str">
        <f>IF(SUM(AF19:AF23)=0,"",(SUM(B19:AD23)+SUM(AG19:AG23))/SUM(AF19:AF23))</f>
        <v/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3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34"/>
      <c r="AF19" s="5" t="str">
        <f>IF(B19="","",(COUNT(B19:AD19)*3)+AE19)</f>
        <v/>
      </c>
      <c r="AG19" s="37" t="str">
        <f>IF(AE19="","",501-SUM(B19:AD19))</f>
        <v/>
      </c>
      <c r="AH19" s="37" t="str">
        <f>IF(B19="","",IF(AE19&gt;0,"",501-SUM(B19:AD19)))</f>
        <v/>
      </c>
      <c r="AI19" s="38" t="str">
        <f>IF(B19="","",COUNTIF(B19:AD19,"&gt;99")+IF(B19="","",COUNTIF(AG19,"&gt;99")))</f>
        <v/>
      </c>
    </row>
    <row r="20" spans="1:35" ht="31" customHeight="1" thickTop="1">
      <c r="A20" s="95" t="s">
        <v>36</v>
      </c>
      <c r="B20" s="15"/>
      <c r="C20" s="65"/>
      <c r="D20" s="6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5"/>
      <c r="AF20" s="6" t="str">
        <f>IF(B20="","",(COUNT(B20:AD20)*3)+AE20)</f>
        <v/>
      </c>
      <c r="AG20" s="7" t="str">
        <f>IF(AE20="","",501-SUM(B20:AD20))</f>
        <v/>
      </c>
      <c r="AH20" s="7" t="str">
        <f>IF(B20="","",IF(AE20&gt;0,"",501-SUM(B20:AD20)))</f>
        <v/>
      </c>
      <c r="AI20" s="8" t="str">
        <f>IF(B20="","",COUNTIF(B20:AD20,"&gt;99")+IF(B20="","",COUNTIF(AG20,"&gt;99")))</f>
        <v/>
      </c>
    </row>
    <row r="21" spans="1:35" ht="31" customHeight="1" thickTop="1">
      <c r="A21" s="96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35"/>
      <c r="AF21" s="6" t="str">
        <f>IF(B21="","",(COUNT(B21:AD21)*3)+AE21)</f>
        <v/>
      </c>
      <c r="AG21" s="7" t="str">
        <f>IF(AE21="","",501-SUM(B21:AD21))</f>
        <v/>
      </c>
      <c r="AH21" s="7" t="str">
        <f>IF(B21="","",IF(AE21&gt;0,"",501-SUM(B21:AD21)))</f>
        <v/>
      </c>
      <c r="AI21" s="8" t="str">
        <f>IF(B21="","",COUNTIF(B21:AD21,"&gt;99")+IF(B21="","",COUNTIF(AG21,"&gt;99")))</f>
        <v/>
      </c>
    </row>
    <row r="22" spans="1:35" ht="31" customHeight="1" thickTop="1">
      <c r="A22" s="96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35"/>
      <c r="AF22" s="6" t="str">
        <f>IF(B22="","",(COUNT(B22:AD22)*3)+AE22)</f>
        <v/>
      </c>
      <c r="AG22" s="7" t="str">
        <f>IF(AE22="","",501-SUM(B22:AD22))</f>
        <v/>
      </c>
      <c r="AH22" s="7" t="str">
        <f>IF(B22="","",IF(AE22&gt;0,"",501-SUM(B22:AD22)))</f>
        <v/>
      </c>
      <c r="AI22" s="8" t="str">
        <f>IF(B22="","",COUNTIF(B22:AD22,"&gt;99")+IF(B22="","",COUNTIF(AG22,"&gt;99")))</f>
        <v/>
      </c>
    </row>
    <row r="23" spans="1:35" ht="31" customHeight="1" thickTop="1" thickBot="1">
      <c r="A23" s="96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7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36"/>
      <c r="AF23" s="39" t="str">
        <f>IF(B23="","",(COUNT(B23:AD23)*3)+AE23)</f>
        <v/>
      </c>
      <c r="AG23" s="40" t="str">
        <f>IF(AE23="","",501-SUM(B23:AD23))</f>
        <v/>
      </c>
      <c r="AH23" s="40" t="str">
        <f>IF(B23="","",IF(AE23&gt;0,"",501-SUM(B23:AD23)))</f>
        <v/>
      </c>
      <c r="AI23" s="41" t="str">
        <f>IF(B23="","",COUNTIF(B23:AD23,"&gt;99")+IF(B23="","",COUNTIF(AG23,"&gt;99")))</f>
        <v/>
      </c>
    </row>
    <row r="24" spans="1:35" ht="31" customHeight="1" thickTop="1" thickBot="1">
      <c r="A24" s="33" t="s">
        <v>0</v>
      </c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90"/>
      <c r="Z24" s="88" t="s">
        <v>8</v>
      </c>
      <c r="AA24" s="91"/>
      <c r="AB24" s="92"/>
      <c r="AC24" s="19">
        <f>COUNT(AE19:AE23)</f>
        <v>0</v>
      </c>
      <c r="AD24" s="19" t="s">
        <v>20</v>
      </c>
      <c r="AE24" s="19">
        <f>COUNT(AE13:AE17)</f>
        <v>0</v>
      </c>
      <c r="AF24" s="42" t="s">
        <v>30</v>
      </c>
      <c r="AG24" s="9">
        <f>SUM(AI19:AI23)</f>
        <v>0</v>
      </c>
      <c r="AH24" s="9" t="str">
        <f>IF(AI24&gt;0.01,"+","")</f>
        <v/>
      </c>
      <c r="AI24" s="10">
        <f>COUNTIF(B19:AD23,"&gt;169")</f>
        <v>0</v>
      </c>
    </row>
    <row r="25" spans="1:35" ht="31" customHeight="1" thickTop="1" thickBot="1">
      <c r="A25" s="20" t="s">
        <v>23</v>
      </c>
      <c r="B25" s="21">
        <v>3</v>
      </c>
      <c r="C25" s="22">
        <v>6</v>
      </c>
      <c r="D25" s="22">
        <v>9</v>
      </c>
      <c r="E25" s="22">
        <v>12</v>
      </c>
      <c r="F25" s="22">
        <v>15</v>
      </c>
      <c r="G25" s="22">
        <v>18</v>
      </c>
      <c r="H25" s="22">
        <v>21</v>
      </c>
      <c r="I25" s="22">
        <v>24</v>
      </c>
      <c r="J25" s="22">
        <v>27</v>
      </c>
      <c r="K25" s="22">
        <v>30</v>
      </c>
      <c r="L25" s="22">
        <v>33</v>
      </c>
      <c r="M25" s="22">
        <v>36</v>
      </c>
      <c r="N25" s="22">
        <v>39</v>
      </c>
      <c r="O25" s="22">
        <v>42</v>
      </c>
      <c r="P25" s="22">
        <v>45</v>
      </c>
      <c r="Q25" s="22">
        <v>48</v>
      </c>
      <c r="R25" s="22">
        <v>51</v>
      </c>
      <c r="S25" s="22">
        <v>54</v>
      </c>
      <c r="T25" s="22">
        <v>57</v>
      </c>
      <c r="U25" s="22">
        <v>60</v>
      </c>
      <c r="V25" s="22">
        <v>63</v>
      </c>
      <c r="W25" s="22">
        <v>66</v>
      </c>
      <c r="X25" s="22">
        <v>69</v>
      </c>
      <c r="Y25" s="22">
        <v>72</v>
      </c>
      <c r="Z25" s="22">
        <v>75</v>
      </c>
      <c r="AA25" s="22">
        <v>78</v>
      </c>
      <c r="AB25" s="22">
        <v>81</v>
      </c>
      <c r="AC25" s="22">
        <v>84</v>
      </c>
      <c r="AD25" s="22">
        <v>87</v>
      </c>
      <c r="AE25" s="22" t="s">
        <v>29</v>
      </c>
      <c r="AF25" s="23" t="s">
        <v>4</v>
      </c>
      <c r="AG25" s="24" t="s">
        <v>5</v>
      </c>
      <c r="AH25" s="24" t="s">
        <v>6</v>
      </c>
      <c r="AI25" s="25" t="s">
        <v>7</v>
      </c>
    </row>
    <row r="26" spans="1:35" ht="31" customHeight="1" thickTop="1" thickBot="1">
      <c r="A26" s="45" t="str">
        <f>IF(SUM(AF26:AF30)=0,"",(SUM(B26:AD30)+SUM(AG26:AG30))/SUM(AF26:AF30))</f>
        <v/>
      </c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3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34"/>
      <c r="AF26" s="5" t="str">
        <f>IF(B26="","",(COUNT(B26:AD26)*3)+AE26)</f>
        <v/>
      </c>
      <c r="AG26" s="37" t="str">
        <f>IF(AE26="","",501-SUM(B26:AD26))</f>
        <v/>
      </c>
      <c r="AH26" s="37" t="str">
        <f>IF(B26="","",IF(AE26&gt;0,"",501-SUM(B26:AD26)))</f>
        <v/>
      </c>
      <c r="AI26" s="38" t="str">
        <f>IF(B26="","",COUNTIF(B26:AD26,"&gt;99")+IF(B26="","",COUNTIF(AG26,"&gt;99")))</f>
        <v/>
      </c>
    </row>
    <row r="27" spans="1:35" ht="31" customHeight="1" thickTop="1">
      <c r="A27" s="95" t="s">
        <v>37</v>
      </c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35"/>
      <c r="AF27" s="6" t="str">
        <f>IF(B27="","",(COUNT(B27:AD27)*3)+AE27)</f>
        <v/>
      </c>
      <c r="AG27" s="7" t="str">
        <f>IF(AE27="","",501-SUM(B27:AD27))</f>
        <v/>
      </c>
      <c r="AH27" s="7" t="str">
        <f>IF(B27="","",IF(AE27&gt;0,"",501-SUM(B27:AD27)))</f>
        <v/>
      </c>
      <c r="AI27" s="8" t="str">
        <f>IF(B27="","",COUNTIF(B27:AD27,"&gt;99")+IF(B27="","",COUNTIF(AG27,"&gt;99")))</f>
        <v/>
      </c>
    </row>
    <row r="28" spans="1:35" ht="31" customHeight="1" thickTop="1">
      <c r="A28" s="96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35"/>
      <c r="AF28" s="6" t="str">
        <f>IF(B28="","",(COUNT(B28:AD28)*3)+AE28)</f>
        <v/>
      </c>
      <c r="AG28" s="7" t="str">
        <f>IF(AE28="","",501-SUM(B28:AD28))</f>
        <v/>
      </c>
      <c r="AH28" s="7" t="str">
        <f>IF(B28="","",IF(AE28&gt;0,"",501-SUM(B28:AD28)))</f>
        <v/>
      </c>
      <c r="AI28" s="8" t="str">
        <f>IF(B28="","",COUNTIF(B28:AD28,"&gt;99")+IF(B28="","",COUNTIF(AG28,"&gt;99")))</f>
        <v/>
      </c>
    </row>
    <row r="29" spans="1:35" ht="31" customHeight="1" thickTop="1">
      <c r="A29" s="96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35"/>
      <c r="AF29" s="6" t="str">
        <f>IF(B29="","",(COUNT(B29:AD29)*3)+AE29)</f>
        <v/>
      </c>
      <c r="AG29" s="7" t="str">
        <f>IF(AE29="","",501-SUM(B29:AD29))</f>
        <v/>
      </c>
      <c r="AH29" s="7" t="str">
        <f>IF(B29="","",IF(AE29&gt;0,"",501-SUM(B29:AD29)))</f>
        <v/>
      </c>
      <c r="AI29" s="8" t="str">
        <f>IF(B29="","",COUNTIF(B29:AD29,"&gt;99")+IF(B29="","",COUNTIF(AG29,"&gt;99")))</f>
        <v/>
      </c>
    </row>
    <row r="30" spans="1:35" ht="31" customHeight="1" thickTop="1" thickBot="1">
      <c r="A30" s="9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7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36"/>
      <c r="AF30" s="39" t="str">
        <f>IF(B30="","",(COUNT(B30:AD30)*3)+AE30)</f>
        <v/>
      </c>
      <c r="AG30" s="40" t="str">
        <f>IF(AE30="","",501-SUM(B30:AD30))</f>
        <v/>
      </c>
      <c r="AH30" s="40" t="str">
        <f>IF(B30="","",IF(AE30&gt;0,"",501-SUM(B30:AD30)))</f>
        <v/>
      </c>
      <c r="AI30" s="41" t="str">
        <f>IF(B30="","",COUNTIF(B30:AD30,"&gt;99")+IF(B30="","",COUNTIF(AG30,"&gt;99")))</f>
        <v/>
      </c>
    </row>
    <row r="31" spans="1:35" ht="31" customHeight="1" thickTop="1" thickBot="1">
      <c r="A31" s="33" t="s">
        <v>1</v>
      </c>
      <c r="B31" s="88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90"/>
      <c r="Z31" s="88" t="s">
        <v>8</v>
      </c>
      <c r="AA31" s="91"/>
      <c r="AB31" s="92"/>
      <c r="AC31" s="19">
        <f>COUNT(AE26:AE30)</f>
        <v>0</v>
      </c>
      <c r="AD31" s="19" t="s">
        <v>20</v>
      </c>
      <c r="AE31" s="19">
        <f>COUNT(AE32:AE36)</f>
        <v>0</v>
      </c>
      <c r="AF31" s="42" t="s">
        <v>30</v>
      </c>
      <c r="AG31" s="9">
        <f>SUM(AI26:AI30)</f>
        <v>0</v>
      </c>
      <c r="AH31" s="9" t="str">
        <f>IF(AI31&gt;0.01,"+","")</f>
        <v/>
      </c>
      <c r="AI31" s="10">
        <f>COUNTIF(B26:AD30,"&gt;169")</f>
        <v>0</v>
      </c>
    </row>
    <row r="32" spans="1:35" ht="31" customHeight="1" thickTop="1" thickBot="1">
      <c r="A32" s="45" t="str">
        <f>IF(SUM(AF32:AF36)=0,"",(SUM(B32:AD36)+SUM(AG32:AG36))/SUM(AF32:AF36))</f>
        <v/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3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34"/>
      <c r="AF32" s="5" t="str">
        <f>IF(B32="","",(COUNT(B32:AD32)*3)+AE32)</f>
        <v/>
      </c>
      <c r="AG32" s="37" t="str">
        <f>IF(AE32="","",501-SUM(B32:AD32))</f>
        <v/>
      </c>
      <c r="AH32" s="37" t="str">
        <f>IF(B32="","",IF(AE32&gt;0,"",501-SUM(B32:AD32)))</f>
        <v/>
      </c>
      <c r="AI32" s="38" t="str">
        <f>IF(B32="","",COUNTIF(B32:AD32,"&gt;99")+IF(B32="","",COUNTIF(AG32,"&gt;99")))</f>
        <v/>
      </c>
    </row>
    <row r="33" spans="1:35" ht="31" customHeight="1" thickTop="1">
      <c r="A33" s="95" t="s">
        <v>38</v>
      </c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35"/>
      <c r="AF33" s="6" t="str">
        <f>IF(B33="","",(COUNT(B33:AD33)*3)+AE33)</f>
        <v/>
      </c>
      <c r="AG33" s="7" t="str">
        <f>IF(AE33="","",501-SUM(B33:AD33))</f>
        <v/>
      </c>
      <c r="AH33" s="7" t="str">
        <f>IF(B33="","",IF(AE33&gt;0,"",501-SUM(B33:AD33)))</f>
        <v/>
      </c>
      <c r="AI33" s="8" t="str">
        <f>IF(B33="","",COUNTIF(B33:AD33,"&gt;99")+IF(B33="","",COUNTIF(AG33,"&gt;99")))</f>
        <v/>
      </c>
    </row>
    <row r="34" spans="1:35" ht="31" customHeight="1" thickTop="1">
      <c r="A34" s="96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35"/>
      <c r="AF34" s="6" t="str">
        <f>IF(B34="","",(COUNT(B34:AD34)*3)+AE34)</f>
        <v/>
      </c>
      <c r="AG34" s="7" t="str">
        <f>IF(AE34="","",501-SUM(B34:AD34))</f>
        <v/>
      </c>
      <c r="AH34" s="7" t="str">
        <f>IF(B34="","",IF(AE34&gt;0,"",501-SUM(B34:AD34)))</f>
        <v/>
      </c>
      <c r="AI34" s="8" t="str">
        <f>IF(B34="","",COUNTIF(B34:AD34,"&gt;99")+IF(B34="","",COUNTIF(AG34,"&gt;99")))</f>
        <v/>
      </c>
    </row>
    <row r="35" spans="1:35" ht="31" customHeight="1" thickTop="1">
      <c r="A35" s="96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35"/>
      <c r="AF35" s="6" t="str">
        <f>IF(B35="","",(COUNT(B35:AD35)*3)+AE35)</f>
        <v/>
      </c>
      <c r="AG35" s="7" t="str">
        <f>IF(AE35="","",501-SUM(B35:AD35))</f>
        <v/>
      </c>
      <c r="AH35" s="7" t="str">
        <f>IF(B35="","",IF(AE35&gt;0,"",501-SUM(B35:AD35)))</f>
        <v/>
      </c>
      <c r="AI35" s="8" t="str">
        <f>IF(B35="","",COUNTIF(B35:AD35,"&gt;99")+IF(B35="","",COUNTIF(AG35,"&gt;99")))</f>
        <v/>
      </c>
    </row>
    <row r="36" spans="1:35" ht="31" customHeight="1" thickTop="1" thickBot="1">
      <c r="A36" s="96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7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36"/>
      <c r="AF36" s="39" t="str">
        <f>IF(B36="","",(COUNT(B36:AD36)*3)+AE36)</f>
        <v/>
      </c>
      <c r="AG36" s="40" t="str">
        <f>IF(AE36="","",501-SUM(B36:AD36))</f>
        <v/>
      </c>
      <c r="AH36" s="40" t="str">
        <f>IF(B36="","",IF(AE36&gt;0,"",501-SUM(B36:AD36)))</f>
        <v/>
      </c>
      <c r="AI36" s="41" t="str">
        <f>IF(B36="","",COUNTIF(B36:AD36,"&gt;99")+IF(B36="","",COUNTIF(AG36,"&gt;99")))</f>
        <v/>
      </c>
    </row>
    <row r="37" spans="1:35" ht="31" customHeight="1" thickTop="1" thickBot="1">
      <c r="A37" s="33" t="s">
        <v>25</v>
      </c>
      <c r="B37" s="88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88" t="s">
        <v>8</v>
      </c>
      <c r="AA37" s="91"/>
      <c r="AB37" s="92"/>
      <c r="AC37" s="19">
        <f>COUNT(AE32:AE36)</f>
        <v>0</v>
      </c>
      <c r="AD37" s="19" t="s">
        <v>20</v>
      </c>
      <c r="AE37" s="19">
        <f>COUNT(AE26:AE30)</f>
        <v>0</v>
      </c>
      <c r="AF37" s="42" t="s">
        <v>30</v>
      </c>
      <c r="AG37" s="9">
        <f>SUM(AI32:AI36)</f>
        <v>0</v>
      </c>
      <c r="AH37" s="9" t="str">
        <f>IF(AI37&gt;0.01,"+","")</f>
        <v/>
      </c>
      <c r="AI37" s="10">
        <f>COUNTIF(B32:AD36,"&gt;169")</f>
        <v>0</v>
      </c>
    </row>
    <row r="38" spans="1:35" ht="31" customHeight="1" thickTop="1" thickBot="1">
      <c r="A38" s="20" t="s">
        <v>26</v>
      </c>
      <c r="B38" s="21">
        <v>3</v>
      </c>
      <c r="C38" s="22">
        <v>6</v>
      </c>
      <c r="D38" s="22">
        <v>9</v>
      </c>
      <c r="E38" s="22">
        <v>12</v>
      </c>
      <c r="F38" s="22">
        <v>15</v>
      </c>
      <c r="G38" s="22">
        <v>18</v>
      </c>
      <c r="H38" s="22">
        <v>21</v>
      </c>
      <c r="I38" s="22">
        <v>24</v>
      </c>
      <c r="J38" s="22">
        <v>27</v>
      </c>
      <c r="K38" s="22">
        <v>30</v>
      </c>
      <c r="L38" s="22">
        <v>33</v>
      </c>
      <c r="M38" s="22">
        <v>36</v>
      </c>
      <c r="N38" s="22">
        <v>39</v>
      </c>
      <c r="O38" s="22">
        <v>42</v>
      </c>
      <c r="P38" s="22">
        <v>45</v>
      </c>
      <c r="Q38" s="22">
        <v>48</v>
      </c>
      <c r="R38" s="22">
        <v>51</v>
      </c>
      <c r="S38" s="22">
        <v>54</v>
      </c>
      <c r="T38" s="22">
        <v>57</v>
      </c>
      <c r="U38" s="22">
        <v>60</v>
      </c>
      <c r="V38" s="22">
        <v>63</v>
      </c>
      <c r="W38" s="22">
        <v>66</v>
      </c>
      <c r="X38" s="22">
        <v>69</v>
      </c>
      <c r="Y38" s="22">
        <v>72</v>
      </c>
      <c r="Z38" s="22">
        <v>75</v>
      </c>
      <c r="AA38" s="22">
        <v>78</v>
      </c>
      <c r="AB38" s="22">
        <v>81</v>
      </c>
      <c r="AC38" s="22">
        <v>84</v>
      </c>
      <c r="AD38" s="22">
        <v>87</v>
      </c>
      <c r="AE38" s="22" t="s">
        <v>29</v>
      </c>
      <c r="AF38" s="23" t="s">
        <v>4</v>
      </c>
      <c r="AG38" s="24" t="s">
        <v>5</v>
      </c>
      <c r="AH38" s="24" t="s">
        <v>6</v>
      </c>
      <c r="AI38" s="25" t="s">
        <v>7</v>
      </c>
    </row>
    <row r="39" spans="1:35" ht="31" customHeight="1" thickTop="1" thickBot="1">
      <c r="A39" s="45" t="str">
        <f>IF(SUM(AF39:AF43)=0,"",(SUM(B39:AD43)+SUM(AG39:AG43))/SUM(AF39:AF43))</f>
        <v/>
      </c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3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4"/>
      <c r="AF39" s="5" t="str">
        <f>IF(B39="","",(COUNT(B39:AD39)*3)+AE39)</f>
        <v/>
      </c>
      <c r="AG39" s="37" t="str">
        <f>IF(AE39="","",501-SUM(B39:AD39))</f>
        <v/>
      </c>
      <c r="AH39" s="37" t="str">
        <f>IF(B39="","",IF(AE39&gt;0,"",501-SUM(B39:AD39)))</f>
        <v/>
      </c>
      <c r="AI39" s="38" t="str">
        <f>IF(B39="","",COUNTIF(B39:AD39,"&gt;99")+IF(B39="","",COUNTIF(AG39,"&gt;99")))</f>
        <v/>
      </c>
    </row>
    <row r="40" spans="1:35" ht="31" customHeight="1" thickTop="1">
      <c r="A40" s="95" t="s">
        <v>35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5"/>
      <c r="AF40" s="6" t="str">
        <f>IF(B40="","",(COUNT(B40:AD40)*3)+AE40)</f>
        <v/>
      </c>
      <c r="AG40" s="7" t="str">
        <f>IF(AE40="","",501-SUM(B40:AD40))</f>
        <v/>
      </c>
      <c r="AH40" s="7" t="str">
        <f>IF(B40="","",IF(AE40&gt;0,"",501-SUM(B40:AD40)))</f>
        <v/>
      </c>
      <c r="AI40" s="8" t="str">
        <f>IF(B40="","",COUNTIF(B40:AD40,"&gt;99")+IF(B40="","",COUNTIF(AG40,"&gt;99")))</f>
        <v/>
      </c>
    </row>
    <row r="41" spans="1:35" ht="31" customHeight="1" thickTop="1">
      <c r="A41" s="96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5"/>
      <c r="AF41" s="6" t="str">
        <f>IF(B41="","",(COUNT(B41:AD41)*3)+AE41)</f>
        <v/>
      </c>
      <c r="AG41" s="7" t="str">
        <f>IF(AE41="","",501-SUM(B41:AD41))</f>
        <v/>
      </c>
      <c r="AH41" s="7" t="str">
        <f>IF(B41="","",IF(AE41&gt;0,"",501-SUM(B41:AD41)))</f>
        <v/>
      </c>
      <c r="AI41" s="8" t="str">
        <f>IF(B41="","",COUNTIF(B41:AD41,"&gt;99")+IF(B41="","",COUNTIF(AG41,"&gt;99")))</f>
        <v/>
      </c>
    </row>
    <row r="42" spans="1:35" ht="31" customHeight="1" thickTop="1">
      <c r="A42" s="96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5"/>
      <c r="AF42" s="6" t="str">
        <f>IF(B42="","",(COUNT(B42:AD42)*3)+AE42)</f>
        <v/>
      </c>
      <c r="AG42" s="7" t="str">
        <f>IF(AE42="","",501-SUM(B42:AD42))</f>
        <v/>
      </c>
      <c r="AH42" s="7" t="str">
        <f>IF(B42="","",IF(AE42&gt;0,"",501-SUM(B42:AD42)))</f>
        <v/>
      </c>
      <c r="AI42" s="8" t="str">
        <f>IF(B42="","",COUNTIF(B42:AD42,"&gt;99")+IF(B42="","",COUNTIF(AG42,"&gt;99")))</f>
        <v/>
      </c>
    </row>
    <row r="43" spans="1:35" ht="31" customHeight="1" thickTop="1" thickBot="1">
      <c r="A43" s="96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7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36"/>
      <c r="AF43" s="39" t="str">
        <f>IF(B43="","",(COUNT(B43:AD43)*3)+AE43)</f>
        <v/>
      </c>
      <c r="AG43" s="40" t="str">
        <f>IF(AE43="","",501-SUM(B43:AD43))</f>
        <v/>
      </c>
      <c r="AH43" s="40" t="str">
        <f>IF(B43="","",IF(AE43&gt;0,"",501-SUM(B43:AD43)))</f>
        <v/>
      </c>
      <c r="AI43" s="41" t="str">
        <f>IF(B43="","",COUNTIF(B43:AD43,"&gt;99")+IF(B43="","",COUNTIF(AG43,"&gt;99")))</f>
        <v/>
      </c>
    </row>
    <row r="44" spans="1:35" ht="31" customHeight="1" thickTop="1" thickBot="1">
      <c r="A44" s="33" t="s">
        <v>24</v>
      </c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88" t="s">
        <v>8</v>
      </c>
      <c r="AA44" s="91"/>
      <c r="AB44" s="92"/>
      <c r="AC44" s="19">
        <f>COUNT(AE39:AE43)</f>
        <v>0</v>
      </c>
      <c r="AD44" s="19" t="s">
        <v>20</v>
      </c>
      <c r="AE44" s="19">
        <f>COUNT(AE45:AE49)</f>
        <v>0</v>
      </c>
      <c r="AF44" s="42" t="s">
        <v>30</v>
      </c>
      <c r="AG44" s="9">
        <f>SUM(AI39:AI43)</f>
        <v>0</v>
      </c>
      <c r="AH44" s="9" t="str">
        <f>IF(AI44&gt;0.01,"+","")</f>
        <v/>
      </c>
      <c r="AI44" s="10">
        <f>COUNTIF(B39:AD43,"&gt;169")</f>
        <v>0</v>
      </c>
    </row>
    <row r="45" spans="1:35" ht="31" customHeight="1" thickTop="1" thickBot="1">
      <c r="A45" s="45" t="str">
        <f>IF(SUM(AF45:AF49)=0,"",(SUM(B45:AD49)+SUM(AG45:AG49))/SUM(AF45:AF49))</f>
        <v/>
      </c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3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34"/>
      <c r="AF45" s="5" t="str">
        <f>IF(B45="","",(COUNT(B45:AD45)*3)+AE45)</f>
        <v/>
      </c>
      <c r="AG45" s="37" t="str">
        <f>IF(AE45="","",501-SUM(B45:AD45))</f>
        <v/>
      </c>
      <c r="AH45" s="37" t="str">
        <f>IF(B45="","",IF(AE45&gt;0,"",501-SUM(B45:AD45)))</f>
        <v/>
      </c>
      <c r="AI45" s="38" t="str">
        <f>IF(B45="","",COUNTIF(B45:AD45,"&gt;99")+IF(B45="","",COUNTIF(AG45,"&gt;99")))</f>
        <v/>
      </c>
    </row>
    <row r="46" spans="1:35" ht="31" customHeight="1" thickTop="1">
      <c r="A46" s="95" t="s">
        <v>36</v>
      </c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5"/>
      <c r="AF46" s="6" t="str">
        <f>IF(B46="","",(COUNT(B46:AD46)*3)+AE46)</f>
        <v/>
      </c>
      <c r="AG46" s="7" t="str">
        <f>IF(AE46="","",501-SUM(B46:AD46))</f>
        <v/>
      </c>
      <c r="AH46" s="7" t="str">
        <f>IF(B46="","",IF(AE46&gt;0,"",501-SUM(B46:AD46)))</f>
        <v/>
      </c>
      <c r="AI46" s="8" t="str">
        <f>IF(B46="","",COUNTIF(B46:AD46,"&gt;99")+IF(B46="","",COUNTIF(AG46,"&gt;99")))</f>
        <v/>
      </c>
    </row>
    <row r="47" spans="1:35" ht="31" customHeight="1" thickTop="1">
      <c r="A47" s="96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5"/>
      <c r="AF47" s="6" t="str">
        <f>IF(B47="","",(COUNT(B47:AD47)*3)+AE47)</f>
        <v/>
      </c>
      <c r="AG47" s="7" t="str">
        <f>IF(AE47="","",501-SUM(B47:AD47))</f>
        <v/>
      </c>
      <c r="AH47" s="7" t="str">
        <f>IF(B47="","",IF(AE47&gt;0,"",501-SUM(B47:AD47)))</f>
        <v/>
      </c>
      <c r="AI47" s="8" t="str">
        <f>IF(B47="","",COUNTIF(B47:AD47,"&gt;99")+IF(B47="","",COUNTIF(AG47,"&gt;99")))</f>
        <v/>
      </c>
    </row>
    <row r="48" spans="1:35" ht="31" customHeight="1" thickTop="1">
      <c r="A48" s="96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5"/>
      <c r="AF48" s="6" t="str">
        <f>IF(B48="","",(COUNT(B48:AD48)*3)+AE48)</f>
        <v/>
      </c>
      <c r="AG48" s="7" t="str">
        <f>IF(AE48="","",501-SUM(B48:AD48))</f>
        <v/>
      </c>
      <c r="AH48" s="7" t="str">
        <f>IF(B48="","",IF(AE48&gt;0,"",501-SUM(B48:AD48)))</f>
        <v/>
      </c>
      <c r="AI48" s="8" t="str">
        <f>IF(B48="","",COUNTIF(B48:AD48,"&gt;99")+IF(B48="","",COUNTIF(AG48,"&gt;99")))</f>
        <v/>
      </c>
    </row>
    <row r="49" spans="1:35" ht="31" customHeight="1" thickTop="1" thickBot="1">
      <c r="A49" s="96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7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36"/>
      <c r="AF49" s="39" t="str">
        <f>IF(B49="","",(COUNT(B49:AD49)*3)+AE49)</f>
        <v/>
      </c>
      <c r="AG49" s="40" t="str">
        <f>IF(AE49="","",501-SUM(B49:AD49))</f>
        <v/>
      </c>
      <c r="AH49" s="40" t="str">
        <f>IF(B49="","",IF(AE49&gt;0,"",501-SUM(B49:AD49)))</f>
        <v/>
      </c>
      <c r="AI49" s="41" t="str">
        <f>IF(B49="","",COUNTIF(B49:AD49,"&gt;99")+IF(B49="","",COUNTIF(AG49,"&gt;99")))</f>
        <v/>
      </c>
    </row>
    <row r="50" spans="1:35" ht="31" customHeight="1" thickTop="1" thickBot="1">
      <c r="A50" s="33" t="s">
        <v>0</v>
      </c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90"/>
      <c r="Z50" s="88" t="s">
        <v>8</v>
      </c>
      <c r="AA50" s="91"/>
      <c r="AB50" s="92"/>
      <c r="AC50" s="19">
        <f>COUNT(AE45:AE49)</f>
        <v>0</v>
      </c>
      <c r="AD50" s="19" t="s">
        <v>20</v>
      </c>
      <c r="AE50" s="19">
        <f>COUNT(AE39:AE43)</f>
        <v>0</v>
      </c>
      <c r="AF50" s="42" t="s">
        <v>30</v>
      </c>
      <c r="AG50" s="9">
        <f>SUM(AI45:AI49)</f>
        <v>0</v>
      </c>
      <c r="AH50" s="9" t="str">
        <f>IF(AI50&gt;0.01,"+","")</f>
        <v/>
      </c>
      <c r="AI50" s="10">
        <f>COUNTIF(B45:AD49,"&gt;169")</f>
        <v>0</v>
      </c>
    </row>
    <row r="51" spans="1:35" s="66" customFormat="1" ht="31" customHeight="1" thickTop="1" thickBot="1">
      <c r="A51" s="20" t="s">
        <v>39</v>
      </c>
      <c r="B51" s="21">
        <v>3</v>
      </c>
      <c r="C51" s="22">
        <v>6</v>
      </c>
      <c r="D51" s="22">
        <v>9</v>
      </c>
      <c r="E51" s="22">
        <v>12</v>
      </c>
      <c r="F51" s="22">
        <v>15</v>
      </c>
      <c r="G51" s="22">
        <v>18</v>
      </c>
      <c r="H51" s="22">
        <v>21</v>
      </c>
      <c r="I51" s="22">
        <v>24</v>
      </c>
      <c r="J51" s="22">
        <v>27</v>
      </c>
      <c r="K51" s="22">
        <v>30</v>
      </c>
      <c r="L51" s="22">
        <v>33</v>
      </c>
      <c r="M51" s="22">
        <v>36</v>
      </c>
      <c r="N51" s="22">
        <v>39</v>
      </c>
      <c r="O51" s="22">
        <v>42</v>
      </c>
      <c r="P51" s="22">
        <v>45</v>
      </c>
      <c r="Q51" s="22">
        <v>48</v>
      </c>
      <c r="R51" s="22">
        <v>51</v>
      </c>
      <c r="S51" s="22">
        <v>54</v>
      </c>
      <c r="T51" s="22">
        <v>57</v>
      </c>
      <c r="U51" s="22">
        <v>60</v>
      </c>
      <c r="V51" s="22">
        <v>63</v>
      </c>
      <c r="W51" s="22">
        <v>66</v>
      </c>
      <c r="X51" s="22">
        <v>69</v>
      </c>
      <c r="Y51" s="22">
        <v>72</v>
      </c>
      <c r="Z51" s="22">
        <v>75</v>
      </c>
      <c r="AA51" s="22">
        <v>78</v>
      </c>
      <c r="AB51" s="22">
        <v>81</v>
      </c>
      <c r="AC51" s="22">
        <v>84</v>
      </c>
      <c r="AD51" s="22">
        <v>87</v>
      </c>
      <c r="AE51" s="22" t="s">
        <v>29</v>
      </c>
      <c r="AF51" s="23" t="s">
        <v>4</v>
      </c>
      <c r="AG51" s="24" t="s">
        <v>5</v>
      </c>
      <c r="AH51" s="24" t="s">
        <v>6</v>
      </c>
      <c r="AI51" s="25" t="s">
        <v>7</v>
      </c>
    </row>
    <row r="52" spans="1:35" s="66" customFormat="1" ht="31" customHeight="1" thickTop="1" thickBot="1">
      <c r="A52" s="45" t="str">
        <f>IF(SUM(AF52:AF56)=0,"",(SUM(B52:AD56)+SUM(AG52:AG56))/SUM(AF52:AF56))</f>
        <v/>
      </c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3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34"/>
      <c r="AF52" s="5" t="str">
        <f>IF(B52="","",(COUNT(B52:AD52)*3)+AE52)</f>
        <v/>
      </c>
      <c r="AG52" s="37" t="str">
        <f>IF(AE52="","",501-SUM(B52:AD52))</f>
        <v/>
      </c>
      <c r="AH52" s="37" t="str">
        <f>IF(B52="","",IF(AE52&gt;0,"",501-SUM(B52:AD52)))</f>
        <v/>
      </c>
      <c r="AI52" s="38" t="str">
        <f>IF(B52="","",COUNTIF(B52:AD52,"&gt;99")+IF(B52="","",COUNTIF(AG52,"&gt;99")))</f>
        <v/>
      </c>
    </row>
    <row r="53" spans="1:35" s="66" customFormat="1" ht="31" customHeight="1" thickTop="1">
      <c r="A53" s="95" t="s">
        <v>35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5"/>
      <c r="AF53" s="6" t="str">
        <f>IF(B53="","",(COUNT(B53:AD53)*3)+AE53)</f>
        <v/>
      </c>
      <c r="AG53" s="7" t="str">
        <f>IF(AE53="","",501-SUM(B53:AD53))</f>
        <v/>
      </c>
      <c r="AH53" s="7" t="str">
        <f>IF(B53="","",IF(AE53&gt;0,"",501-SUM(B53:AD53)))</f>
        <v/>
      </c>
      <c r="AI53" s="8" t="str">
        <f>IF(B53="","",COUNTIF(B53:AD53,"&gt;99")+IF(B53="","",COUNTIF(AG53,"&gt;99")))</f>
        <v/>
      </c>
    </row>
    <row r="54" spans="1:35" s="66" customFormat="1" ht="31" customHeight="1">
      <c r="A54" s="96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5"/>
      <c r="AF54" s="6" t="str">
        <f>IF(B54="","",(COUNT(B54:AD54)*3)+AE54)</f>
        <v/>
      </c>
      <c r="AG54" s="7" t="str">
        <f>IF(AE54="","",501-SUM(B54:AD54))</f>
        <v/>
      </c>
      <c r="AH54" s="7" t="str">
        <f>IF(B54="","",IF(AE54&gt;0,"",501-SUM(B54:AD54)))</f>
        <v/>
      </c>
      <c r="AI54" s="8" t="str">
        <f>IF(B54="","",COUNTIF(B54:AD54,"&gt;99")+IF(B54="","",COUNTIF(AG54,"&gt;99")))</f>
        <v/>
      </c>
    </row>
    <row r="55" spans="1:35" s="66" customFormat="1" ht="31" customHeight="1">
      <c r="A55" s="96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5"/>
      <c r="AF55" s="6" t="str">
        <f>IF(B55="","",(COUNT(B55:AD55)*3)+AE55)</f>
        <v/>
      </c>
      <c r="AG55" s="7" t="str">
        <f>IF(AE55="","",501-SUM(B55:AD55))</f>
        <v/>
      </c>
      <c r="AH55" s="7" t="str">
        <f>IF(B55="","",IF(AE55&gt;0,"",501-SUM(B55:AD55)))</f>
        <v/>
      </c>
      <c r="AI55" s="8" t="str">
        <f>IF(B55="","",COUNTIF(B55:AD55,"&gt;99")+IF(B55="","",COUNTIF(AG55,"&gt;99")))</f>
        <v/>
      </c>
    </row>
    <row r="56" spans="1:35" s="66" customFormat="1" ht="31" customHeight="1" thickBot="1">
      <c r="A56" s="96"/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7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36"/>
      <c r="AF56" s="39" t="str">
        <f>IF(B56="","",(COUNT(B56:AD56)*3)+AE56)</f>
        <v/>
      </c>
      <c r="AG56" s="40" t="str">
        <f>IF(AE56="","",501-SUM(B56:AD56))</f>
        <v/>
      </c>
      <c r="AH56" s="40" t="str">
        <f>IF(B56="","",IF(AE56&gt;0,"",501-SUM(B56:AD56)))</f>
        <v/>
      </c>
      <c r="AI56" s="41" t="str">
        <f>IF(B56="","",COUNTIF(B56:AD56,"&gt;99")+IF(B56="","",COUNTIF(AG56,"&gt;99")))</f>
        <v/>
      </c>
    </row>
    <row r="57" spans="1:35" s="66" customFormat="1" ht="31" customHeight="1" thickTop="1" thickBot="1">
      <c r="A57" s="33" t="s">
        <v>24</v>
      </c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90"/>
      <c r="Z57" s="88" t="s">
        <v>8</v>
      </c>
      <c r="AA57" s="91"/>
      <c r="AB57" s="92"/>
      <c r="AC57" s="19">
        <f>COUNT(AE52:AE56)</f>
        <v>0</v>
      </c>
      <c r="AD57" s="19" t="s">
        <v>20</v>
      </c>
      <c r="AE57" s="19">
        <f>COUNT(AE58:AE62)</f>
        <v>0</v>
      </c>
      <c r="AF57" s="42" t="s">
        <v>30</v>
      </c>
      <c r="AG57" s="9">
        <f>SUM(AI52:AI56)</f>
        <v>0</v>
      </c>
      <c r="AH57" s="9" t="str">
        <f>IF(AI57&gt;0.01,"+","")</f>
        <v/>
      </c>
      <c r="AI57" s="10">
        <f>COUNTIF(B52:AD56,"&gt;169")</f>
        <v>0</v>
      </c>
    </row>
    <row r="58" spans="1:35" s="66" customFormat="1" ht="31" customHeight="1" thickTop="1" thickBot="1">
      <c r="A58" s="45" t="str">
        <f>IF(SUM(AF58:AF62)=0,"",(SUM(B58:AD62)+SUM(AG58:AG62))/SUM(AF58:AF62))</f>
        <v/>
      </c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3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34"/>
      <c r="AF58" s="5" t="str">
        <f>IF(B58="","",(COUNT(B58:AD58)*3)+AE58)</f>
        <v/>
      </c>
      <c r="AG58" s="37" t="str">
        <f>IF(AE58="","",501-SUM(B58:AD58))</f>
        <v/>
      </c>
      <c r="AH58" s="37" t="str">
        <f>IF(B58="","",IF(AE58&gt;0,"",501-SUM(B58:AD58)))</f>
        <v/>
      </c>
      <c r="AI58" s="38" t="str">
        <f>IF(B58="","",COUNTIF(B58:AD58,"&gt;99")+IF(B58="","",COUNTIF(AG58,"&gt;99")))</f>
        <v/>
      </c>
    </row>
    <row r="59" spans="1:35" s="66" customFormat="1" ht="31" customHeight="1" thickTop="1">
      <c r="A59" s="95" t="s">
        <v>36</v>
      </c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5"/>
      <c r="AF59" s="6" t="str">
        <f>IF(B59="","",(COUNT(B59:AD59)*3)+AE59)</f>
        <v/>
      </c>
      <c r="AG59" s="7" t="str">
        <f>IF(AE59="","",501-SUM(B59:AD59))</f>
        <v/>
      </c>
      <c r="AH59" s="7" t="str">
        <f>IF(B59="","",IF(AE59&gt;0,"",501-SUM(B59:AD59)))</f>
        <v/>
      </c>
      <c r="AI59" s="8" t="str">
        <f>IF(B59="","",COUNTIF(B59:AD59,"&gt;99")+IF(B59="","",COUNTIF(AG59,"&gt;99")))</f>
        <v/>
      </c>
    </row>
    <row r="60" spans="1:35" s="66" customFormat="1" ht="31" customHeight="1">
      <c r="A60" s="96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5"/>
      <c r="AF60" s="6" t="str">
        <f>IF(B60="","",(COUNT(B60:AD60)*3)+AE60)</f>
        <v/>
      </c>
      <c r="AG60" s="7" t="str">
        <f>IF(AE60="","",501-SUM(B60:AD60))</f>
        <v/>
      </c>
      <c r="AH60" s="7" t="str">
        <f>IF(B60="","",IF(AE60&gt;0,"",501-SUM(B60:AD60)))</f>
        <v/>
      </c>
      <c r="AI60" s="8" t="str">
        <f>IF(B60="","",COUNTIF(B60:AD60,"&gt;99")+IF(B60="","",COUNTIF(AG60,"&gt;99")))</f>
        <v/>
      </c>
    </row>
    <row r="61" spans="1:35" s="66" customFormat="1" ht="31" customHeight="1">
      <c r="A61" s="96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5"/>
      <c r="AF61" s="6" t="str">
        <f>IF(B61="","",(COUNT(B61:AD61)*3)+AE61)</f>
        <v/>
      </c>
      <c r="AG61" s="7" t="str">
        <f>IF(AE61="","",501-SUM(B61:AD61))</f>
        <v/>
      </c>
      <c r="AH61" s="7" t="str">
        <f>IF(B61="","",IF(AE61&gt;0,"",501-SUM(B61:AD61)))</f>
        <v/>
      </c>
      <c r="AI61" s="8" t="str">
        <f>IF(B61="","",COUNTIF(B61:AD61,"&gt;99")+IF(B61="","",COUNTIF(AG61,"&gt;99")))</f>
        <v/>
      </c>
    </row>
    <row r="62" spans="1:35" s="66" customFormat="1" ht="31" customHeight="1" thickBot="1">
      <c r="A62" s="96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7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36"/>
      <c r="AF62" s="39" t="str">
        <f>IF(B62="","",(COUNT(B62:AD62)*3)+AE62)</f>
        <v/>
      </c>
      <c r="AG62" s="40" t="str">
        <f>IF(AE62="","",501-SUM(B62:AD62))</f>
        <v/>
      </c>
      <c r="AH62" s="40" t="str">
        <f>IF(B62="","",IF(AE62&gt;0,"",501-SUM(B62:AD62)))</f>
        <v/>
      </c>
      <c r="AI62" s="41" t="str">
        <f>IF(B62="","",COUNTIF(B62:AD62,"&gt;99")+IF(B62="","",COUNTIF(AG62,"&gt;99")))</f>
        <v/>
      </c>
    </row>
    <row r="63" spans="1:35" s="66" customFormat="1" ht="31" customHeight="1" thickTop="1" thickBot="1">
      <c r="A63" s="33" t="s">
        <v>0</v>
      </c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88" t="s">
        <v>8</v>
      </c>
      <c r="AA63" s="91"/>
      <c r="AB63" s="92"/>
      <c r="AC63" s="19">
        <f>COUNT(AE58:AE62)</f>
        <v>0</v>
      </c>
      <c r="AD63" s="19" t="s">
        <v>20</v>
      </c>
      <c r="AE63" s="19">
        <f>COUNT(AE52:AE56)</f>
        <v>0</v>
      </c>
      <c r="AF63" s="42" t="s">
        <v>30</v>
      </c>
      <c r="AG63" s="9">
        <f>SUM(AI58:AI62)</f>
        <v>0</v>
      </c>
      <c r="AH63" s="9" t="str">
        <f>IF(AI63&gt;0.01,"+","")</f>
        <v/>
      </c>
      <c r="AI63" s="10">
        <f>COUNTIF(B58:AD62,"&gt;169")</f>
        <v>0</v>
      </c>
    </row>
    <row r="64" spans="1:35" ht="31" customHeight="1" thickTop="1" thickBot="1">
      <c r="A64" s="20" t="s">
        <v>27</v>
      </c>
      <c r="B64" s="21">
        <v>3</v>
      </c>
      <c r="C64" s="22">
        <v>6</v>
      </c>
      <c r="D64" s="22">
        <v>9</v>
      </c>
      <c r="E64" s="22">
        <v>12</v>
      </c>
      <c r="F64" s="22">
        <v>15</v>
      </c>
      <c r="G64" s="22">
        <v>18</v>
      </c>
      <c r="H64" s="22">
        <v>21</v>
      </c>
      <c r="I64" s="22">
        <v>24</v>
      </c>
      <c r="J64" s="22">
        <v>27</v>
      </c>
      <c r="K64" s="22">
        <v>30</v>
      </c>
      <c r="L64" s="22">
        <v>33</v>
      </c>
      <c r="M64" s="22">
        <v>36</v>
      </c>
      <c r="N64" s="22">
        <v>39</v>
      </c>
      <c r="O64" s="22">
        <v>42</v>
      </c>
      <c r="P64" s="22">
        <v>45</v>
      </c>
      <c r="Q64" s="22">
        <v>48</v>
      </c>
      <c r="R64" s="22">
        <v>51</v>
      </c>
      <c r="S64" s="22">
        <v>54</v>
      </c>
      <c r="T64" s="22">
        <v>57</v>
      </c>
      <c r="U64" s="22">
        <v>60</v>
      </c>
      <c r="V64" s="22">
        <v>63</v>
      </c>
      <c r="W64" s="22">
        <v>66</v>
      </c>
      <c r="X64" s="22">
        <v>69</v>
      </c>
      <c r="Y64" s="22">
        <v>72</v>
      </c>
      <c r="Z64" s="22">
        <v>75</v>
      </c>
      <c r="AA64" s="22">
        <v>78</v>
      </c>
      <c r="AB64" s="22">
        <v>81</v>
      </c>
      <c r="AC64" s="22">
        <v>84</v>
      </c>
      <c r="AD64" s="22">
        <v>87</v>
      </c>
      <c r="AE64" s="22" t="s">
        <v>29</v>
      </c>
      <c r="AF64" s="23" t="s">
        <v>4</v>
      </c>
      <c r="AG64" s="24" t="s">
        <v>5</v>
      </c>
      <c r="AH64" s="24" t="s">
        <v>6</v>
      </c>
      <c r="AI64" s="25" t="s">
        <v>7</v>
      </c>
    </row>
    <row r="65" spans="1:35" ht="31" customHeight="1" thickTop="1" thickBot="1">
      <c r="A65" s="45" t="str">
        <f>IF(SUM(AF65:AF69)=0,"",(SUM(B65:AD69)+SUM(AG65:AG69))/SUM(AF65:AF69))</f>
        <v/>
      </c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3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34"/>
      <c r="AF65" s="5" t="str">
        <f>IF(B65="","",(COUNT(B65:AD65)*3)+AE65)</f>
        <v/>
      </c>
      <c r="AG65" s="37" t="str">
        <f>IF(AE65="","",501-SUM(B65:AD65))</f>
        <v/>
      </c>
      <c r="AH65" s="37" t="str">
        <f>IF(B65="","",IF(AE65&gt;0,"",501-SUM(B65:AD65)))</f>
        <v/>
      </c>
      <c r="AI65" s="38" t="str">
        <f>IF(B65="","",COUNTIF(B65:AD65,"&gt;99")+IF(B65="","",COUNTIF(AG65,"&gt;99")))</f>
        <v/>
      </c>
    </row>
    <row r="66" spans="1:35" ht="31" customHeight="1" thickTop="1">
      <c r="A66" s="95" t="s">
        <v>37</v>
      </c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5"/>
      <c r="AF66" s="6" t="str">
        <f>IF(B66="","",(COUNT(B66:AD66)*3)+AE66)</f>
        <v/>
      </c>
      <c r="AG66" s="7" t="str">
        <f>IF(AE66="","",501-SUM(B66:AD66))</f>
        <v/>
      </c>
      <c r="AH66" s="7" t="str">
        <f>IF(B66="","",IF(AE66&gt;0,"",501-SUM(B66:AD66)))</f>
        <v/>
      </c>
      <c r="AI66" s="8" t="str">
        <f>IF(B66="","",COUNTIF(B66:AD66,"&gt;99")+IF(B66="","",COUNTIF(AG66,"&gt;99")))</f>
        <v/>
      </c>
    </row>
    <row r="67" spans="1:35" ht="31" customHeight="1" thickTop="1">
      <c r="A67" s="96"/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5"/>
      <c r="AF67" s="6" t="str">
        <f>IF(B67="","",(COUNT(B67:AD67)*3)+AE67)</f>
        <v/>
      </c>
      <c r="AG67" s="7" t="str">
        <f>IF(AE67="","",501-SUM(B67:AD67))</f>
        <v/>
      </c>
      <c r="AH67" s="7" t="str">
        <f>IF(B67="","",IF(AE67&gt;0,"",501-SUM(B67:AD67)))</f>
        <v/>
      </c>
      <c r="AI67" s="8" t="str">
        <f>IF(B67="","",COUNTIF(B67:AD67,"&gt;99")+IF(B67="","",COUNTIF(AG67,"&gt;99")))</f>
        <v/>
      </c>
    </row>
    <row r="68" spans="1:35" ht="31" customHeight="1" thickTop="1">
      <c r="A68" s="96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5"/>
      <c r="AF68" s="6" t="str">
        <f>IF(B68="","",(COUNT(B68:AD68)*3)+AE68)</f>
        <v/>
      </c>
      <c r="AG68" s="7" t="str">
        <f>IF(AE68="","",501-SUM(B68:AD68))</f>
        <v/>
      </c>
      <c r="AH68" s="7" t="str">
        <f>IF(B68="","",IF(AE68&gt;0,"",501-SUM(B68:AD68)))</f>
        <v/>
      </c>
      <c r="AI68" s="8" t="str">
        <f>IF(B68="","",COUNTIF(B68:AD68,"&gt;99")+IF(B68="","",COUNTIF(AG68,"&gt;99")))</f>
        <v/>
      </c>
    </row>
    <row r="69" spans="1:35" ht="31" customHeight="1" thickTop="1" thickBot="1">
      <c r="A69" s="96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7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36"/>
      <c r="AF69" s="39" t="str">
        <f>IF(B69="","",(COUNT(B69:AD69)*3)+AE69)</f>
        <v/>
      </c>
      <c r="AG69" s="40" t="str">
        <f>IF(AE69="","",501-SUM(B69:AD69))</f>
        <v/>
      </c>
      <c r="AH69" s="40" t="str">
        <f>IF(B69="","",IF(AE69&gt;0,"",501-SUM(B69:AD69)))</f>
        <v/>
      </c>
      <c r="AI69" s="41" t="str">
        <f>IF(B69="","",COUNTIF(B69:AD69,"&gt;99")+IF(B69="","",COUNTIF(AG69,"&gt;99")))</f>
        <v/>
      </c>
    </row>
    <row r="70" spans="1:35" ht="31" customHeight="1" thickTop="1" thickBot="1">
      <c r="A70" s="33" t="s">
        <v>1</v>
      </c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88" t="s">
        <v>8</v>
      </c>
      <c r="AA70" s="91"/>
      <c r="AB70" s="92"/>
      <c r="AC70" s="19">
        <f>COUNT(AE65:AE69)</f>
        <v>0</v>
      </c>
      <c r="AD70" s="19" t="s">
        <v>20</v>
      </c>
      <c r="AE70" s="19">
        <f>COUNT(AE71:AE75)</f>
        <v>0</v>
      </c>
      <c r="AF70" s="42" t="s">
        <v>30</v>
      </c>
      <c r="AG70" s="9">
        <f>SUM(AI65:AI69)</f>
        <v>0</v>
      </c>
      <c r="AH70" s="9" t="str">
        <f>IF(AI70&gt;0.01,"+","")</f>
        <v/>
      </c>
      <c r="AI70" s="10">
        <f>COUNTIF(B65:AD69,"&gt;169")</f>
        <v>0</v>
      </c>
    </row>
    <row r="71" spans="1:35" ht="31" customHeight="1" thickTop="1" thickBot="1">
      <c r="A71" s="45" t="str">
        <f>IF(SUM(AF71:AF75)=0,"",(SUM(B71:AD75)+SUM(AG71:AG75))/SUM(AF71:AF75))</f>
        <v/>
      </c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3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34"/>
      <c r="AF71" s="5" t="str">
        <f>IF(B71="","",(COUNT(B71:AD71)*3)+AE71)</f>
        <v/>
      </c>
      <c r="AG71" s="37" t="str">
        <f>IF(AE71="","",501-SUM(B71:AD71))</f>
        <v/>
      </c>
      <c r="AH71" s="37" t="str">
        <f>IF(B71="","",IF(AE71&gt;0,"",501-SUM(B71:AD71)))</f>
        <v/>
      </c>
      <c r="AI71" s="38" t="str">
        <f>IF(B71="","",COUNTIF(B71:AD71,"&gt;99")+IF(B71="","",COUNTIF(AG71,"&gt;99")))</f>
        <v/>
      </c>
    </row>
    <row r="72" spans="1:35" ht="31" customHeight="1" thickTop="1">
      <c r="A72" s="95" t="s">
        <v>38</v>
      </c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35"/>
      <c r="AF72" s="6" t="str">
        <f>IF(B72="","",(COUNT(B72:AD72)*3)+AE72)</f>
        <v/>
      </c>
      <c r="AG72" s="7" t="str">
        <f>IF(AE72="","",501-SUM(B72:AD72))</f>
        <v/>
      </c>
      <c r="AH72" s="7" t="str">
        <f>IF(B72="","",IF(AE72&gt;0,"",501-SUM(B72:AD72)))</f>
        <v/>
      </c>
      <c r="AI72" s="8" t="str">
        <f>IF(B72="","",COUNTIF(B72:AD72,"&gt;99")+IF(B72="","",COUNTIF(AG72,"&gt;99")))</f>
        <v/>
      </c>
    </row>
    <row r="73" spans="1:35" ht="31" customHeight="1" thickTop="1">
      <c r="A73" s="96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35"/>
      <c r="AF73" s="6" t="str">
        <f>IF(B73="","",(COUNT(B73:AD73)*3)+AE73)</f>
        <v/>
      </c>
      <c r="AG73" s="7" t="str">
        <f>IF(AE73="","",501-SUM(B73:AD73))</f>
        <v/>
      </c>
      <c r="AH73" s="7" t="str">
        <f>IF(B73="","",IF(AE73&gt;0,"",501-SUM(B73:AD73)))</f>
        <v/>
      </c>
      <c r="AI73" s="8" t="str">
        <f>IF(B73="","",COUNTIF(B73:AD73,"&gt;99")+IF(B73="","",COUNTIF(AG73,"&gt;99")))</f>
        <v/>
      </c>
    </row>
    <row r="74" spans="1:35" ht="31" customHeight="1" thickTop="1">
      <c r="A74" s="96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35"/>
      <c r="AF74" s="6" t="str">
        <f>IF(B74="","",(COUNT(B74:AD74)*3)+AE74)</f>
        <v/>
      </c>
      <c r="AG74" s="7" t="str">
        <f>IF(AE74="","",501-SUM(B74:AD74))</f>
        <v/>
      </c>
      <c r="AH74" s="7" t="str">
        <f>IF(B74="","",IF(AE74&gt;0,"",501-SUM(B74:AD74)))</f>
        <v/>
      </c>
      <c r="AI74" s="8" t="str">
        <f>IF(B74="","",COUNTIF(B74:AD74,"&gt;99")+IF(B74="","",COUNTIF(AG74,"&gt;99")))</f>
        <v/>
      </c>
    </row>
    <row r="75" spans="1:35" ht="31" customHeight="1" thickTop="1" thickBot="1">
      <c r="A75" s="96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7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36"/>
      <c r="AF75" s="39" t="str">
        <f>IF(B75="","",(COUNT(B75:AD75)*3)+AE75)</f>
        <v/>
      </c>
      <c r="AG75" s="40" t="str">
        <f>IF(AE75="","",501-SUM(B75:AD75))</f>
        <v/>
      </c>
      <c r="AH75" s="40" t="str">
        <f>IF(B75="","",IF(AE75&gt;0,"",501-SUM(B75:AD75)))</f>
        <v/>
      </c>
      <c r="AI75" s="41" t="str">
        <f>IF(B75="","",COUNTIF(B75:AD75,"&gt;99")+IF(B75="","",COUNTIF(AG75,"&gt;99")))</f>
        <v/>
      </c>
    </row>
    <row r="76" spans="1:35" ht="31" customHeight="1" thickTop="1" thickBot="1">
      <c r="A76" s="33" t="s">
        <v>28</v>
      </c>
      <c r="B76" s="88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88" t="s">
        <v>8</v>
      </c>
      <c r="AA76" s="91"/>
      <c r="AB76" s="92"/>
      <c r="AC76" s="19">
        <f>COUNT(AE71:AE75)</f>
        <v>0</v>
      </c>
      <c r="AD76" s="19" t="s">
        <v>20</v>
      </c>
      <c r="AE76" s="19">
        <f>COUNT(AE65:AE69)</f>
        <v>0</v>
      </c>
      <c r="AF76" s="42" t="s">
        <v>30</v>
      </c>
      <c r="AG76" s="9">
        <f>SUM(AI71:AI75)</f>
        <v>0</v>
      </c>
      <c r="AH76" s="9" t="str">
        <f>IF(AI76&gt;0.01,"+","")</f>
        <v/>
      </c>
      <c r="AI76" s="10">
        <f>COUNTIF(B71:AD75,"&gt;169")</f>
        <v>0</v>
      </c>
    </row>
    <row r="77" spans="1:35" ht="17" thickTop="1"/>
    <row r="78" spans="1:35" s="52" customFormat="1">
      <c r="A78" s="50" t="str">
        <f>CONCATENATE('Team Sheet'!B8, " ", 'Team Sheet'!C8, " / ", 'Team Sheet'!B9, " ", 'Team Sheet'!C9, " / ", 'Team Sheet'!B10, " ", 'Team Sheet'!C10)</f>
        <v>TRIPLES PLAYER 1 / TRIPLES PLAYER 2 / TRIPLES PLAYER 3</v>
      </c>
      <c r="B78" s="50"/>
      <c r="C78" s="50"/>
      <c r="D78" s="50" t="str">
        <f>CONCATENATE('Team Sheet'!E8, " ", 'Team Sheet'!F8, " / ", 'Team Sheet'!E9, " ", 'Team Sheet'!F9, " / ", 'Team Sheet'!E10, " ", 'Team Sheet'!F10)</f>
        <v>TRIPLES PLAYER 1 / TRIPLES PLAYER 2 / TRIPLES PLAYER 3</v>
      </c>
      <c r="E78" s="51"/>
      <c r="F78" s="51"/>
      <c r="G78" s="51"/>
    </row>
    <row r="79" spans="1:35" s="52" customFormat="1">
      <c r="A79" s="50" t="str">
        <f>CONCATENATE('Team Sheet'!B11, " ", 'Team Sheet'!C11, " / ", 'Team Sheet'!B12, " ", 'Team Sheet'!C12)</f>
        <v>PAIRS PLAYER 1 / PAIRS PLAYER 2</v>
      </c>
      <c r="B79" s="50"/>
      <c r="C79" s="50"/>
      <c r="D79" s="50" t="str">
        <f>CONCATENATE('Team Sheet'!E11, " ", 'Team Sheet'!F11, " / ", 'Team Sheet'!E12, " ", 'Team Sheet'!F12)</f>
        <v>PAIRS PLAYER 1 / PAIRS PLAYER 2</v>
      </c>
      <c r="E79" s="51"/>
      <c r="F79" s="51"/>
      <c r="G79" s="51"/>
    </row>
    <row r="80" spans="1:35" s="52" customFormat="1">
      <c r="A80" s="50"/>
      <c r="B80" s="50"/>
      <c r="C80" s="50"/>
      <c r="D80" s="51"/>
      <c r="E80" s="51"/>
      <c r="F80" s="51"/>
      <c r="G80" s="51"/>
    </row>
    <row r="81" spans="1:7" s="52" customFormat="1">
      <c r="A81" s="50" t="str">
        <f>CONCATENATE('Team Sheet'!B8, " ", 'Team Sheet'!C8)</f>
        <v>TRIPLES PLAYER 1</v>
      </c>
      <c r="B81" s="50"/>
      <c r="C81" s="50"/>
      <c r="D81" s="50" t="str">
        <f>CONCATENATE('Team Sheet'!E8, " ", 'Team Sheet'!F8)</f>
        <v>TRIPLES PLAYER 1</v>
      </c>
      <c r="E81" s="51"/>
      <c r="F81" s="51"/>
      <c r="G81" s="51"/>
    </row>
    <row r="82" spans="1:7" s="52" customFormat="1">
      <c r="A82" s="50" t="str">
        <f>CONCATENATE('Team Sheet'!B9, " ", 'Team Sheet'!C9)</f>
        <v>TRIPLES PLAYER 2</v>
      </c>
      <c r="B82" s="50"/>
      <c r="C82" s="50"/>
      <c r="D82" s="50" t="str">
        <f>CONCATENATE('Team Sheet'!E9, " ", 'Team Sheet'!F9)</f>
        <v>TRIPLES PLAYER 2</v>
      </c>
      <c r="E82" s="51"/>
      <c r="F82" s="51"/>
      <c r="G82" s="51"/>
    </row>
    <row r="83" spans="1:7" s="52" customFormat="1">
      <c r="A83" s="50" t="str">
        <f>CONCATENATE('Team Sheet'!B10, " ", 'Team Sheet'!C10)</f>
        <v>TRIPLES PLAYER 3</v>
      </c>
      <c r="B83" s="50"/>
      <c r="C83" s="50"/>
      <c r="D83" s="50" t="str">
        <f>CONCATENATE('Team Sheet'!E10, " ", 'Team Sheet'!F10)</f>
        <v>TRIPLES PLAYER 3</v>
      </c>
      <c r="E83" s="51"/>
      <c r="F83" s="51"/>
      <c r="G83" s="51"/>
    </row>
    <row r="84" spans="1:7" s="52" customFormat="1">
      <c r="A84" s="50" t="str">
        <f>CONCATENATE('Team Sheet'!B11, " ", 'Team Sheet'!C11)</f>
        <v>PAIRS PLAYER 1</v>
      </c>
      <c r="B84" s="50"/>
      <c r="C84" s="50"/>
      <c r="D84" s="50" t="str">
        <f>CONCATENATE('Team Sheet'!E11, " ", 'Team Sheet'!F11)</f>
        <v>PAIRS PLAYER 1</v>
      </c>
      <c r="E84" s="51"/>
      <c r="F84" s="51"/>
      <c r="G84" s="51"/>
    </row>
    <row r="85" spans="1:7" s="52" customFormat="1">
      <c r="A85" s="50" t="str">
        <f>CONCATENATE('Team Sheet'!B12, " ", 'Team Sheet'!C12)</f>
        <v>PAIRS PLAYER 2</v>
      </c>
      <c r="B85" s="50"/>
      <c r="C85" s="50"/>
      <c r="D85" s="50" t="str">
        <f>CONCATENATE('Team Sheet'!E12, " ", 'Team Sheet'!F12)</f>
        <v>PAIRS PLAYER 2</v>
      </c>
      <c r="E85" s="51"/>
      <c r="F85" s="51"/>
      <c r="G85" s="51"/>
    </row>
    <row r="86" spans="1:7" s="52" customFormat="1">
      <c r="A86" s="50" t="str">
        <f>CONCATENATE('Team Sheet'!B14, " ", 'Team Sheet'!C14)</f>
        <v xml:space="preserve"> </v>
      </c>
      <c r="B86" s="50"/>
      <c r="C86" s="50"/>
      <c r="D86" s="50" t="str">
        <f>CONCATENATE('Team Sheet'!E14, " ", 'Team Sheet'!F14)</f>
        <v xml:space="preserve"> </v>
      </c>
      <c r="E86" s="51"/>
      <c r="F86" s="51"/>
      <c r="G86" s="51"/>
    </row>
    <row r="87" spans="1:7" s="52" customFormat="1">
      <c r="A87" s="50" t="str">
        <f>CONCATENATE('Team Sheet'!B15, " ", 'Team Sheet'!C15)</f>
        <v xml:space="preserve"> </v>
      </c>
      <c r="B87" s="50"/>
      <c r="C87" s="50"/>
      <c r="D87" s="50" t="str">
        <f>CONCATENATE('Team Sheet'!E15, " ", 'Team Sheet'!F15)</f>
        <v xml:space="preserve"> </v>
      </c>
      <c r="E87" s="51"/>
      <c r="F87" s="51"/>
      <c r="G87" s="51"/>
    </row>
    <row r="88" spans="1:7" s="52" customFormat="1">
      <c r="A88" s="50" t="str">
        <f>CONCATENATE('Team Sheet'!B16, " ", 'Team Sheet'!C16)</f>
        <v xml:space="preserve"> </v>
      </c>
      <c r="B88" s="50"/>
      <c r="C88" s="50"/>
      <c r="D88" s="50" t="str">
        <f>CONCATENATE('Team Sheet'!E16, " ", 'Team Sheet'!F16)</f>
        <v xml:space="preserve"> </v>
      </c>
      <c r="E88" s="51"/>
      <c r="F88" s="51"/>
      <c r="G88" s="51"/>
    </row>
    <row r="89" spans="1:7" s="52" customFormat="1">
      <c r="A89" s="50" t="str">
        <f>CONCATENATE('Team Sheet'!B17, " ", 'Team Sheet'!C17)</f>
        <v xml:space="preserve"> </v>
      </c>
      <c r="B89" s="50"/>
      <c r="C89" s="50"/>
      <c r="D89" s="50" t="str">
        <f>CONCATENATE('Team Sheet'!E17, " ", 'Team Sheet'!F17)</f>
        <v xml:space="preserve"> </v>
      </c>
      <c r="E89" s="51"/>
      <c r="F89" s="51"/>
      <c r="G89" s="51"/>
    </row>
  </sheetData>
  <mergeCells count="58">
    <mergeCell ref="AG9:AH9"/>
    <mergeCell ref="B63:Y63"/>
    <mergeCell ref="Z63:AB63"/>
    <mergeCell ref="A9:L9"/>
    <mergeCell ref="N9:O9"/>
    <mergeCell ref="Q9:AE9"/>
    <mergeCell ref="A14:A17"/>
    <mergeCell ref="A20:A23"/>
    <mergeCell ref="A27:A30"/>
    <mergeCell ref="A33:A36"/>
    <mergeCell ref="Z50:AB50"/>
    <mergeCell ref="A40:A43"/>
    <mergeCell ref="A46:A49"/>
    <mergeCell ref="Z57:AB57"/>
    <mergeCell ref="A66:A69"/>
    <mergeCell ref="B50:Y50"/>
    <mergeCell ref="A72:A75"/>
    <mergeCell ref="B70:Y70"/>
    <mergeCell ref="A53:A56"/>
    <mergeCell ref="B57:Y57"/>
    <mergeCell ref="A59:A62"/>
    <mergeCell ref="Z70:AB70"/>
    <mergeCell ref="B76:Y76"/>
    <mergeCell ref="Z76:AB76"/>
    <mergeCell ref="AG10:AH10"/>
    <mergeCell ref="Z24:AB24"/>
    <mergeCell ref="B31:Y31"/>
    <mergeCell ref="Z31:AB31"/>
    <mergeCell ref="B37:Y37"/>
    <mergeCell ref="Z37:AB37"/>
    <mergeCell ref="B18:Y18"/>
    <mergeCell ref="Z18:AB18"/>
    <mergeCell ref="B10:L10"/>
    <mergeCell ref="N10:O10"/>
    <mergeCell ref="Q10:T10"/>
    <mergeCell ref="U10:AE10"/>
    <mergeCell ref="B24:Y24"/>
    <mergeCell ref="AB4:AC4"/>
    <mergeCell ref="U3:AF3"/>
    <mergeCell ref="W4:X4"/>
    <mergeCell ref="B44:Y44"/>
    <mergeCell ref="Z44:AB44"/>
    <mergeCell ref="AH1:AI1"/>
    <mergeCell ref="B4:G4"/>
    <mergeCell ref="AG6:AH6"/>
    <mergeCell ref="AG7:AH7"/>
    <mergeCell ref="U7:AE7"/>
    <mergeCell ref="N7:O7"/>
    <mergeCell ref="Q7:T7"/>
    <mergeCell ref="B7:L7"/>
    <mergeCell ref="AD1:AF1"/>
    <mergeCell ref="A1:AB1"/>
    <mergeCell ref="U4:V4"/>
    <mergeCell ref="Z4:AA4"/>
    <mergeCell ref="Q6:AE6"/>
    <mergeCell ref="B3:N3"/>
    <mergeCell ref="N6:O6"/>
    <mergeCell ref="A6:L6"/>
  </mergeCells>
  <phoneticPr fontId="11" type="noConversion"/>
  <conditionalFormatting sqref="N26:AE30 Q65:AE69 T13:AE17 N45:AE49 U19:AE23 M39:AE43 M32:AE36 P71:AE75">
    <cfRule type="cellIs" dxfId="33" priority="0" stopIfTrue="1" operator="between">
      <formula>100</formula>
      <formula>169</formula>
    </cfRule>
    <cfRule type="cellIs" dxfId="32" priority="33" stopIfTrue="1" operator="greaterThan">
      <formula>169</formula>
    </cfRule>
  </conditionalFormatting>
  <conditionalFormatting sqref="AI18">
    <cfRule type="cellIs" dxfId="31" priority="32" stopIfTrue="1" operator="lessThan">
      <formula>0.01</formula>
    </cfRule>
  </conditionalFormatting>
  <conditionalFormatting sqref="AI24">
    <cfRule type="cellIs" dxfId="30" priority="31" stopIfTrue="1" operator="lessThan">
      <formula>0.01</formula>
    </cfRule>
  </conditionalFormatting>
  <conditionalFormatting sqref="AI31">
    <cfRule type="cellIs" dxfId="29" priority="30" stopIfTrue="1" operator="lessThan">
      <formula>0.01</formula>
    </cfRule>
  </conditionalFormatting>
  <conditionalFormatting sqref="AI37">
    <cfRule type="cellIs" dxfId="28" priority="29" stopIfTrue="1" operator="lessThan">
      <formula>0.01</formula>
    </cfRule>
  </conditionalFormatting>
  <conditionalFormatting sqref="AI44">
    <cfRule type="cellIs" dxfId="27" priority="28" stopIfTrue="1" operator="lessThan">
      <formula>0.01</formula>
    </cfRule>
  </conditionalFormatting>
  <conditionalFormatting sqref="AI50">
    <cfRule type="cellIs" dxfId="26" priority="27" stopIfTrue="1" operator="lessThan">
      <formula>0.01</formula>
    </cfRule>
  </conditionalFormatting>
  <conditionalFormatting sqref="AI70">
    <cfRule type="cellIs" dxfId="25" priority="26" stopIfTrue="1" operator="lessThan">
      <formula>0.01</formula>
    </cfRule>
  </conditionalFormatting>
  <conditionalFormatting sqref="AI76">
    <cfRule type="cellIs" dxfId="24" priority="25" stopIfTrue="1" operator="lessThan">
      <formula>0.01</formula>
    </cfRule>
  </conditionalFormatting>
  <conditionalFormatting sqref="B13:S17">
    <cfRule type="cellIs" dxfId="23" priority="23" stopIfTrue="1" operator="between">
      <formula>100</formula>
      <formula>169</formula>
    </cfRule>
    <cfRule type="cellIs" dxfId="22" priority="34" stopIfTrue="1" operator="greaterThan">
      <formula>169</formula>
    </cfRule>
  </conditionalFormatting>
  <conditionalFormatting sqref="B19:T23">
    <cfRule type="cellIs" dxfId="21" priority="21" stopIfTrue="1" operator="between">
      <formula>100</formula>
      <formula>169</formula>
    </cfRule>
    <cfRule type="cellIs" dxfId="20" priority="35" stopIfTrue="1" operator="greaterThan">
      <formula>169</formula>
    </cfRule>
  </conditionalFormatting>
  <conditionalFormatting sqref="B26:M30">
    <cfRule type="cellIs" dxfId="19" priority="19" stopIfTrue="1" operator="between">
      <formula>100</formula>
      <formula>169</formula>
    </cfRule>
    <cfRule type="cellIs" dxfId="18" priority="36" stopIfTrue="1" operator="greaterThan">
      <formula>169</formula>
    </cfRule>
  </conditionalFormatting>
  <conditionalFormatting sqref="B32:L36">
    <cfRule type="cellIs" dxfId="17" priority="17" stopIfTrue="1" operator="between">
      <formula>100</formula>
      <formula>169</formula>
    </cfRule>
    <cfRule type="cellIs" dxfId="16" priority="37" stopIfTrue="1" operator="greaterThan">
      <formula>169</formula>
    </cfRule>
  </conditionalFormatting>
  <conditionalFormatting sqref="B39:L43">
    <cfRule type="cellIs" dxfId="15" priority="15" stopIfTrue="1" operator="between">
      <formula>100</formula>
      <formula>169</formula>
    </cfRule>
    <cfRule type="cellIs" dxfId="14" priority="38" stopIfTrue="1" operator="greaterThan">
      <formula>169</formula>
    </cfRule>
  </conditionalFormatting>
  <conditionalFormatting sqref="B45:M49">
    <cfRule type="cellIs" dxfId="13" priority="13" stopIfTrue="1" operator="between">
      <formula>100</formula>
      <formula>169</formula>
    </cfRule>
    <cfRule type="cellIs" dxfId="12" priority="39" stopIfTrue="1" operator="greaterThan">
      <formula>169</formula>
    </cfRule>
  </conditionalFormatting>
  <conditionalFormatting sqref="B65:P69">
    <cfRule type="cellIs" dxfId="11" priority="11" stopIfTrue="1" operator="between">
      <formula>100</formula>
      <formula>169</formula>
    </cfRule>
    <cfRule type="cellIs" dxfId="10" priority="40" stopIfTrue="1" operator="greaterThan">
      <formula>169</formula>
    </cfRule>
  </conditionalFormatting>
  <conditionalFormatting sqref="B71:O75">
    <cfRule type="cellIs" dxfId="9" priority="9" stopIfTrue="1" operator="between">
      <formula>100</formula>
      <formula>169</formula>
    </cfRule>
    <cfRule type="cellIs" dxfId="8" priority="41" stopIfTrue="1" operator="greaterThan">
      <formula>169</formula>
    </cfRule>
  </conditionalFormatting>
  <conditionalFormatting sqref="N58:AE62 M52:AE56">
    <cfRule type="cellIs" dxfId="7" priority="5" stopIfTrue="1" operator="greaterThan">
      <formula>169</formula>
    </cfRule>
    <cfRule type="cellIs" dxfId="6" priority="7" stopIfTrue="1" operator="between">
      <formula>100</formula>
      <formula>169</formula>
    </cfRule>
  </conditionalFormatting>
  <conditionalFormatting sqref="AI57">
    <cfRule type="cellIs" dxfId="5" priority="4" stopIfTrue="1" operator="lessThan">
      <formula>0.01</formula>
    </cfRule>
  </conditionalFormatting>
  <conditionalFormatting sqref="AI63">
    <cfRule type="cellIs" dxfId="4" priority="3" stopIfTrue="1" operator="lessThan">
      <formula>0.01</formula>
    </cfRule>
  </conditionalFormatting>
  <conditionalFormatting sqref="B52:L56">
    <cfRule type="cellIs" dxfId="3" priority="2" stopIfTrue="1" operator="between">
      <formula>100</formula>
      <formula>169</formula>
    </cfRule>
    <cfRule type="cellIs" dxfId="2" priority="6" stopIfTrue="1" operator="greaterThan">
      <formula>169</formula>
    </cfRule>
  </conditionalFormatting>
  <conditionalFormatting sqref="B58:M62">
    <cfRule type="cellIs" dxfId="1" priority="1" stopIfTrue="1" operator="between">
      <formula>100</formula>
      <formula>169</formula>
    </cfRule>
    <cfRule type="cellIs" dxfId="0" priority="42" stopIfTrue="1" operator="greaterThan">
      <formula>169</formula>
    </cfRule>
  </conditionalFormatting>
  <dataValidations count="4">
    <dataValidation type="list" allowBlank="1" showInputMessage="1" showErrorMessage="1" sqref="B7:L7 B10:L10">
      <formula1>$A$78:$A$79</formula1>
    </dataValidation>
    <dataValidation type="list" allowBlank="1" showInputMessage="1" showErrorMessage="1" sqref="U7:AE7 U10:AE10">
      <formula1>$D$78:$D$79</formula1>
    </dataValidation>
    <dataValidation type="list" allowBlank="1" showInputMessage="1" showErrorMessage="1" sqref="A14:A17 A27:A30 A40:A43 A66:A69 A53:A56">
      <formula1>$A$81:$A$89</formula1>
    </dataValidation>
    <dataValidation type="list" allowBlank="1" showInputMessage="1" showErrorMessage="1" sqref="A20:A23 A33:A36 A46:A49 A72:A75 A59:A62">
      <formula1>$D$81:$D$89</formula1>
    </dataValidation>
  </dataValidations>
  <printOptions horizontalCentered="1" verticalCentered="1"/>
  <pageMargins left="0.35000000000000003" right="0.35000000000000003" top="0.39000000000000007" bottom="0.39000000000000007" header="0" footer="0"/>
  <pageSetup paperSize="9" scale="43" orientation="landscape" horizontalDpi="4294967292" verticalDpi="4294967292"/>
  <rowBreaks count="2" manualBreakCount="2">
    <brk id="37" max="16383" man="1" pt="1"/>
    <brk id="76" max="16383" man="1"/>
  </rowBreak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Sheet</vt:lpstr>
      <vt:lpstr>Score Sheet</vt:lpstr>
    </vt:vector>
  </TitlesOfParts>
  <Company>Abbey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Scott</dc:creator>
  <cp:lastModifiedBy>John Scott</cp:lastModifiedBy>
  <cp:lastPrinted>2018-09-09T15:19:41Z</cp:lastPrinted>
  <dcterms:created xsi:type="dcterms:W3CDTF">2008-07-18T10:27:57Z</dcterms:created>
  <dcterms:modified xsi:type="dcterms:W3CDTF">2018-09-09T15:20:16Z</dcterms:modified>
</cp:coreProperties>
</file>